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5601"/>
  <workbookPr codeName="ThisWorkbook"/>
  <bookViews>
    <workbookView xWindow="-120" yWindow="-120" windowWidth="29040" windowHeight="15840"/>
  </bookViews>
  <sheets>
    <sheet name="Guidance" sheetId="1" r:id="rId1"/>
    <sheet name="Unit Values" sheetId="11" r:id="rId2"/>
    <sheet name="Funding Proforma" sheetId="10" r:id="rId3"/>
    <sheet name="Budgets" sheetId="3" r:id="rId4"/>
    <sheet name="All Schools 23-24 Detail" sheetId="12" r:id="rId5"/>
    <sheet name="All Schools Summary" sheetId="4" r:id="rId6"/>
    <sheet name="All Schools 22-23 Detail" sheetId="7" r:id="rId7" state="veryHidden"/>
    <sheet name="Local Factors 2223" sheetId="5" r:id="rId8" state="veryHidden"/>
    <sheet name="Rates 23-24" sheetId="15" r:id="rId9" state="veryHidden"/>
    <sheet name="2223 De-Delegations" sheetId="9" r:id="rId10" state="veryHidden"/>
    <sheet name="2324 De-Delegations" sheetId="14" r:id="rId11" state="veryHidden"/>
  </sheets>
  <externalReferences>
    <externalReference r:id="rId12"/>
    <externalReference r:id="rId13"/>
  </externalReferences>
  <definedNames>
    <definedName name="_xlnm._FilterDatabase" comment="" localSheetId="4" hidden="1">'All Schools 23-24 Detail'!$C$4:$BV$250</definedName>
    <definedName name="_xlnm._FilterDatabase" comment="" localSheetId="5" hidden="1">'All Schools Summary'!$A$7:$S$251</definedName>
    <definedName name="Adjustments_To_PY_SBS" comment="">'[1]Local Factors'!$AA$5</definedName>
    <definedName name="Capping_Scaling_YesNo" comment="">#REF!</definedName>
    <definedName name="current_year" comment="">'[2]Cover'!$T$7</definedName>
    <definedName name="EAL_Pri_Option" comment="">#REF!</definedName>
    <definedName name="EAL_Sec_Option" comment="">#REF!</definedName>
    <definedName name="Exc_Cir1_Total" comment="">'[1]New ISB'!$AN$5</definedName>
    <definedName name="Exc_Cir2_Total" comment="">'[1]New ISB'!$AO$5</definedName>
    <definedName name="Exc_Cir3_Total" comment="">'[1]New ISB'!$AP$5</definedName>
    <definedName name="Exc_Cir4_Total" comment="">'[1]New ISB'!$AQ$5</definedName>
    <definedName name="Exc_Cir5_Total" comment="">'[1]New ISB'!$AR$5</definedName>
    <definedName name="Exc_Cir6_Total" comment="">'[1]New ISB'!$AS$5</definedName>
    <definedName name="Exc_Cir7_Total" comment="">'[1]New ISB'!$AT$5</definedName>
    <definedName name="Fringe_Total" comment="">'[1]New ISB'!$AJ$5</definedName>
    <definedName name="LCHI_Sec" comment="">#REF!</definedName>
    <definedName name="Lump_Sum_total" comment="">'[1]New ISB'!$AH$5</definedName>
    <definedName name="MFG_Total" comment="">'[1]New ISB'!$BO$5</definedName>
    <definedName name="min_pupil_rate_KS3" comment="">#REF!</definedName>
    <definedName name="min_pupil_rate_KS4" comment="">#REF!</definedName>
    <definedName name="min_pupil_rate_pri" comment="">'[2]Proforma'!$D$9</definedName>
    <definedName name="min_pupil_rate_sec" comment="">'[2]Proforma'!$I$9</definedName>
    <definedName name="mppf_pri" comment="">'[1]New ISB'!$BC$5</definedName>
    <definedName name="mppf_sec" comment="">'[1]New ISB'!$BD$5</definedName>
    <definedName name="Notional_SEN_Lump_sum_Pri" comment="">#REF!</definedName>
    <definedName name="Notional_SEN_Lump_sum_Sec" comment="">#REF!</definedName>
    <definedName name="PFI_Total" comment="">'[1]New ISB'!$AM$5</definedName>
    <definedName name="previous_year" comment="">'[2]Cover'!$T$9</definedName>
    <definedName name="_xlnm.Print_Area" comment="" localSheetId="5">'All Schools Summary'!$A$7:$S$255</definedName>
    <definedName name="_xlnm.Print_Area" comment="" localSheetId="3">Budgets!$A$1:$L$59</definedName>
    <definedName name="_xlnm.Print_Titles" comment="" localSheetId="4">'All Schools 23-24 Detail'!$C:$C,'All Schools 23-24 Detail'!$1:$4</definedName>
    <definedName name="_xlnm.Print_Titles" comment="" localSheetId="5">'All Schools Summary'!$2:$6</definedName>
    <definedName name="Rates_Total" comment="">'[1]New ISB'!$AL$5</definedName>
    <definedName name="Scaling_Factor" comment="">#REF!</definedName>
    <definedName name="Sparsity_Total" comment="">'[1]New ISB'!$AI$5</definedName>
    <definedName name="Split_Sites_Total" comment="">'[1]New ISB'!$AK$5</definedName>
    <definedName name="Total_Notional_SEN" comment="">'[1]New ISB'!$AX$5</definedName>
    <definedName name="Total_Primary_funding" comment="">'[1]New ISB'!$BF$5</definedName>
    <definedName name="Total_Secondary_Funding" comment="">'[1]New ISB'!$BG$5</definedName>
  </definedName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BAXTER, William</author>
  </authors>
  <commentList>
    <comment ref="I8" authorId="0">
      <text>
        <r>
          <t/>
        </r>
        <r>
          <rPr>
            <sz val="8"/>
            <color indexed="81"/>
            <rFont val="Tahoma"/>
            <family val="2"/>
            <charset val="0"/>
          </rPr>
          <t xml:space="preserve">This is the minimum per pupil rate for a secondary school with all 5 year groups.  The calculation is:
</t>
        </r>
        <r>
          <rPr>
            <b/>
            <sz val="8"/>
            <color indexed="81"/>
            <rFont val="Tahoma"/>
            <family val="2"/>
            <charset val="0"/>
          </rPr>
          <t xml:space="preserve">((3 * KS3 rate) + (2 * KS4 rate)) / 5
</t>
        </r>
        <r>
          <rPr>
            <sz val="8"/>
            <color indexed="81"/>
            <rFont val="Tahoma"/>
            <family val="2"/>
            <charset val="0"/>
          </rPr>
          <t>Secondary schools which do not have all 5 year groups will not receive this rate.</t>
        </r>
      </text>
    </comment>
    <comment ref="K45" authorId="0">
      <text>
        <r>
          <t/>
        </r>
        <r>
          <rPr>
            <sz val="8"/>
            <color indexed="81"/>
            <rFont val="Tahoma"/>
            <family val="2"/>
            <charset val="0"/>
          </rPr>
          <t>The default option uses the NFF calculation.
To use the continous taper select Tapered and for the fixed sum select Fixed.</t>
        </r>
      </text>
    </comment>
    <comment ref="K46" authorId="0">
      <text>
        <r>
          <t/>
        </r>
        <r>
          <rPr>
            <sz val="8"/>
            <color indexed="81"/>
            <rFont val="Tahoma"/>
            <family val="2"/>
            <charset val="0"/>
          </rPr>
          <t>The default option uses the NFF calculation.
To use the continous taper select Tapered and for the fixed sum select Fixed.</t>
        </r>
      </text>
    </comment>
    <comment ref="K47" authorId="0">
      <text>
        <r>
          <t/>
        </r>
        <r>
          <rPr>
            <sz val="8"/>
            <color indexed="81"/>
            <rFont val="Tahoma"/>
            <family val="2"/>
            <charset val="0"/>
          </rPr>
          <t>The default option uses the NFF calculation.
To use the continous taper select Tapered and for the fixed sum select Fixed.</t>
        </r>
      </text>
    </comment>
    <comment ref="K48" authorId="0">
      <text>
        <r>
          <t/>
        </r>
        <r>
          <rPr>
            <sz val="8"/>
            <color indexed="81"/>
            <rFont val="Tahoma"/>
            <family val="2"/>
            <charset val="0"/>
          </rPr>
          <t>The default option uses the NFF calculation.
To use the continous taper select Tapered and for the fixed sum select Fixed.</t>
        </r>
      </text>
    </comment>
    <comment ref="C83" authorId="0">
      <text>
        <r>
          <t/>
        </r>
        <r>
          <rPr>
            <sz val="8"/>
            <color indexed="81"/>
            <rFont val="Tahoma"/>
            <family val="2"/>
            <charset val="0"/>
          </rPr>
          <t xml:space="preserve">The figure in cell J83 includes the total of any adjustments to the 2022 to 2023 budget share entered in column AA of the Local Factors sheet.  </t>
        </r>
      </text>
    </comment>
  </commentList>
</comments>
</file>

<file path=xl/comments2.xml><?xml version="1.0" encoding="utf-8"?>
<comments xmlns="http://schemas.openxmlformats.org/spreadsheetml/2006/main">
  <authors>
    <author>KONTIDOU, Fani</author>
    <author>BAXTER, William</author>
    <author>jgilmore-pyle</author>
    <author>PAREKH, Mukesh</author>
  </authors>
  <commentList>
    <comment ref="D4" authorId="0">
      <text>
        <r>
          <t/>
        </r>
        <r>
          <rPr>
            <sz val="8"/>
            <color indexed="81"/>
            <rFont val="Tahoma"/>
            <family val="2"/>
            <charset val="0"/>
          </rPr>
          <t>Total Number of Funded Pupils  inclusive of reception uplift (if applicable), adjusted for part-year funding</t>
        </r>
      </text>
    </comment>
    <comment ref="E4" authorId="1">
      <text>
        <r>
          <t/>
        </r>
        <r>
          <rPr>
            <sz val="8"/>
            <color indexed="81"/>
            <rFont val="Tahoma"/>
            <family val="2"/>
            <charset val="0"/>
          </rPr>
          <t>Total Number of Funded Primary Pupils  inclusive of reception uplift (if applicable), adjusted for part-year funding</t>
        </r>
      </text>
    </comment>
    <comment ref="F4" authorId="1">
      <text>
        <r>
          <t/>
        </r>
        <r>
          <rPr>
            <sz val="8"/>
            <color indexed="81"/>
            <rFont val="Tahoma"/>
            <family val="2"/>
            <charset val="0"/>
          </rPr>
          <t>Total Number of Funded Pupils adjusted for part-year funding</t>
        </r>
      </text>
    </comment>
    <comment ref="AH4" authorId="2">
      <text>
        <r>
          <t/>
        </r>
        <r>
          <rPr>
            <sz val="8"/>
            <color indexed="81"/>
            <rFont val="Tahoma"/>
            <family val="2"/>
            <charset val="0"/>
          </rPr>
          <t xml:space="preserve">The sum of the pupil-led factors (columns H:AG) plus lump sum and sparsity factor (columns AG, AH and AM)  multiplied by the Fringe Factor (Adjusted Factors column H)-1
</t>
        </r>
        <r>
          <rPr>
            <sz val="9"/>
            <color indexed="81"/>
            <rFont val="Tahoma"/>
            <family val="2"/>
            <charset val="0"/>
          </rPr>
          <t xml:space="preserve">
</t>
        </r>
      </text>
    </comment>
    <comment ref="AS4" authorId="1">
      <text>
        <r>
          <t/>
        </r>
        <r>
          <rPr>
            <sz val="8"/>
            <color indexed="81"/>
            <rFont val="Tahoma"/>
            <family val="2"/>
            <charset val="0"/>
          </rPr>
          <t>Sum of columns H to J</t>
        </r>
      </text>
    </comment>
    <comment ref="AT4" authorId="3">
      <text>
        <r>
          <t/>
        </r>
        <r>
          <rPr>
            <sz val="8"/>
            <color indexed="81"/>
            <rFont val="Tahoma"/>
            <family val="2"/>
            <charset val="0"/>
          </rPr>
          <t>Sum of columns K to AF</t>
        </r>
      </text>
    </comment>
    <comment ref="AU4" authorId="3">
      <text>
        <r>
          <t/>
        </r>
        <r>
          <rPr>
            <sz val="8"/>
            <color indexed="81"/>
            <rFont val="Tahoma"/>
            <family val="2"/>
            <charset val="0"/>
          </rPr>
          <t xml:space="preserve">Sum of columns AG to AS
</t>
        </r>
      </text>
    </comment>
    <comment ref="AV4" authorId="3">
      <text>
        <r>
          <t/>
        </r>
        <r>
          <rPr>
            <sz val="8"/>
            <color indexed="81"/>
            <rFont val="Tahoma"/>
            <family val="2"/>
            <charset val="0"/>
          </rPr>
          <t>Percentage notional SEN entered in the Proforma tab multiplied by the relevant factors</t>
        </r>
      </text>
    </comment>
    <comment ref="AW4" authorId="3">
      <text>
        <r>
          <t/>
        </r>
        <r>
          <rPr>
            <sz val="8"/>
            <color indexed="81"/>
            <rFont val="Tahoma"/>
            <family val="2"/>
            <charset val="0"/>
          </rPr>
          <t>Sum of columns AT to AV plus column AA of the Local Factors sheet (Other Adjustment to 22-23 Budget shares)</t>
        </r>
      </text>
    </comment>
    <comment ref="AX4" authorId="1">
      <text>
        <r>
          <t/>
        </r>
        <r>
          <rPr>
            <sz val="8"/>
            <color indexed="81"/>
            <rFont val="Tahoma"/>
            <family val="2"/>
            <charset val="0"/>
          </rPr>
          <t>Total allocation - prior-year adjustments, rates, PFI, split-site and other exceptional circumstances funding.</t>
        </r>
      </text>
    </comment>
    <comment ref="AY4" authorId="1">
      <text>
        <r>
          <t/>
        </r>
        <r>
          <rPr>
            <sz val="8"/>
            <color indexed="81"/>
            <rFont val="Tahoma"/>
            <family val="2"/>
            <charset val="0"/>
          </rPr>
          <t>This is the minimum per pupil rate applied to the school.</t>
        </r>
      </text>
    </comment>
    <comment ref="AZ4" authorId="1">
      <text>
        <r>
          <t/>
        </r>
        <r>
          <rPr>
            <sz val="8"/>
            <color indexed="81"/>
            <rFont val="Tahoma"/>
            <family val="2"/>
            <charset val="0"/>
          </rPr>
          <t>Minimum per pupil rate * NOR (including reception uplift where applicable).
This value is the minimum funding the school can receive (less applicable premises costs).</t>
        </r>
      </text>
    </comment>
    <comment ref="BC4" authorId="1">
      <text>
        <r>
          <t/>
        </r>
        <r>
          <rPr>
            <sz val="8"/>
            <color indexed="81"/>
            <rFont val="Tahoma"/>
            <family val="2"/>
            <charset val="0"/>
          </rPr>
          <t xml:space="preserve">total allocation + additional primary and secondary funding to meet the minimum level of funding.
</t>
        </r>
      </text>
    </comment>
    <comment ref="BD4" authorId="3">
      <text>
        <r>
          <t/>
        </r>
        <r>
          <rPr>
            <sz val="8"/>
            <color indexed="81"/>
            <rFont val="Tahoma"/>
            <family val="2"/>
            <charset val="0"/>
          </rPr>
          <t xml:space="preserve">Total Schools Block funding allocated to primary phase pupils. The proportion of Primary NOR (incl reception uplift if applicable) to Total NOR has been used to apportion the funding from all the non-pupil-led factors.
</t>
        </r>
      </text>
    </comment>
    <comment ref="BE4" authorId="3">
      <text>
        <r>
          <t/>
        </r>
        <r>
          <rPr>
            <sz val="8"/>
            <color indexed="81"/>
            <rFont val="Tahoma"/>
            <family val="2"/>
            <charset val="0"/>
          </rPr>
          <t>Total Schools Block funding allocated to secondary phase pupils. The proportion of Secondary NOR to Total NOR has been used to apportion the funding from all the non-pupil-led factors.</t>
        </r>
      </text>
    </comment>
    <comment ref="BF4" authorId="1">
      <text>
        <r>
          <t/>
        </r>
        <r>
          <rPr>
            <sz val="8"/>
            <color indexed="81"/>
            <rFont val="Tahoma"/>
            <family val="2"/>
            <charset val="0"/>
          </rPr>
          <t>This value is only used to prevent capping and scaling reducing the post MFG budget below the minimum funding level.</t>
        </r>
      </text>
    </comment>
    <comment ref="BG4" authorId="1">
      <text>
        <r>
          <t/>
        </r>
        <r>
          <rPr>
            <sz val="8"/>
            <color indexed="81"/>
            <rFont val="Tahoma"/>
            <family val="2"/>
            <charset val="0"/>
          </rPr>
          <t>This value is only used to prevent capping and scaling reducing the post MFG budget below the minimum funding level.</t>
        </r>
      </text>
    </comment>
    <comment ref="BH4" authorId="3">
      <text>
        <r>
          <t/>
        </r>
        <r>
          <rPr>
            <sz val="8"/>
            <color indexed="81"/>
            <rFont val="Tahoma"/>
            <family val="2"/>
            <charset val="0"/>
          </rPr>
          <t>Total 23-24 Allocation - ((Lump sum + Sparsity funding) * fringe factor) - Rates - 23-24 Total MFG Approved Exclusions</t>
        </r>
      </text>
    </comment>
    <comment ref="BI4" authorId="3">
      <text>
        <r>
          <t/>
        </r>
        <r>
          <rPr>
            <sz val="8"/>
            <color indexed="81"/>
            <rFont val="Tahoma"/>
            <family val="2"/>
            <charset val="0"/>
          </rPr>
          <t>23-24 MFG Budget / 23-24 Base NOR</t>
        </r>
      </text>
    </comment>
    <comment ref="BK4" authorId="3">
      <text>
        <r>
          <t/>
        </r>
        <r>
          <rPr>
            <sz val="8"/>
            <color indexed="81"/>
            <rFont val="Tahoma"/>
            <family val="2"/>
            <charset val="0"/>
          </rPr>
          <t>(23-24 MFG Unit value- 22-23 MFG Unit Value) / 22-23 MFG Unit Value</t>
        </r>
      </text>
    </comment>
    <comment ref="BL4" authorId="0">
      <text>
        <r>
          <t/>
        </r>
        <r>
          <rPr>
            <sz val="8"/>
            <color indexed="81"/>
            <rFont val="Tahoma"/>
            <family val="2"/>
            <charset val="0"/>
          </rPr>
          <t>The percentage by which the MFG Unit Value is going to be adjusted depending on the capping and scaling factors selected</t>
        </r>
      </text>
    </comment>
    <comment ref="BM4" authorId="3">
      <text>
        <r>
          <t/>
        </r>
        <r>
          <rPr>
            <sz val="8"/>
            <color indexed="81"/>
            <rFont val="Tahoma"/>
            <family val="2"/>
            <charset val="0"/>
          </rPr>
          <t xml:space="preserve">MFG Value adjustment * 22-23 MFG Unit Value * 23-24 Base NOR.
Where this would take a schools budget below the minimum pupil rate the adjustment is capped to the minimum.
</t>
        </r>
      </text>
    </comment>
    <comment ref="BN4" authorId="3">
      <text>
        <r>
          <t/>
        </r>
        <r>
          <rPr>
            <sz val="8"/>
            <color indexed="81"/>
            <rFont val="Tahoma"/>
            <family val="2"/>
            <charset val="0"/>
          </rPr>
          <t xml:space="preserve"> Total Allocation + 23-24 MFG adjustment</t>
        </r>
      </text>
    </comment>
    <comment ref="BO4" authorId="1">
      <text>
        <r>
          <t/>
        </r>
        <r>
          <rPr>
            <sz val="8"/>
            <color indexed="81"/>
            <rFont val="Tahoma"/>
            <family val="2"/>
            <charset val="0"/>
          </rPr>
          <t>This is the minimum per pupil rate calculated using the post MFG budget.  The value is shown for confirmation that the school is receiving at least the minimum rate.</t>
        </r>
      </text>
    </comment>
    <comment ref="BP4" authorId="1">
      <text>
        <r>
          <t/>
        </r>
        <r>
          <rPr>
            <sz val="8"/>
            <color indexed="81"/>
            <rFont val="Tahoma"/>
            <family val="2"/>
            <charset val="0"/>
          </rPr>
          <t>Check that the post MFG minimum pupil rate is at least equal to the minimum rate for the school.
All entries should be equal to Y.</t>
        </r>
      </text>
    </comment>
    <comment ref="BQ4" authorId="0">
      <text>
        <r>
          <t/>
        </r>
        <r>
          <rPr>
            <sz val="8"/>
            <color indexed="81"/>
            <rFont val="Tahoma"/>
            <family val="2"/>
            <charset val="0"/>
          </rPr>
          <t>Post MFG Budget / 23-24 Base NOR</t>
        </r>
      </text>
    </comment>
    <comment ref="BR4" authorId="3">
      <text>
        <r>
          <t/>
        </r>
        <r>
          <rPr>
            <sz val="8"/>
            <color indexed="81"/>
            <rFont val="Tahoma"/>
            <family val="2"/>
            <charset val="0"/>
          </rPr>
          <t>(23-24 Post MFG per pupil Budget - 22-23 Post MFG per pupil SBS) / 22-23 Post MFG per pupil SBS</t>
        </r>
      </text>
    </comment>
    <comment ref="BS4" authorId="3">
      <text>
        <r>
          <t/>
        </r>
        <r>
          <rPr>
            <sz val="8"/>
            <color indexed="81"/>
            <rFont val="Tahoma"/>
            <family val="2"/>
            <charset val="0"/>
          </rPr>
          <t xml:space="preserve">Total De-delegation as a negative value as calculated in the De-delegation sheet
</t>
        </r>
      </text>
    </comment>
    <comment ref="BT4" authorId="3">
      <text>
        <r>
          <t/>
        </r>
        <r>
          <rPr>
            <sz val="8"/>
            <color indexed="81"/>
            <rFont val="Tahoma"/>
            <family val="2"/>
            <charset val="0"/>
          </rPr>
          <t>Post MFG Budget + De-delegation</t>
        </r>
      </text>
    </comment>
    <comment ref="BU4" authorId="1">
      <text>
        <r>
          <t/>
        </r>
        <r>
          <rPr>
            <sz val="8"/>
            <color indexed="81"/>
            <rFont val="Tahoma"/>
            <family val="2"/>
            <charset val="0"/>
          </rPr>
          <t>Total amount as a negative value as calculated in the Education Functions sheet</t>
        </r>
      </text>
    </comment>
    <comment ref="BV4" authorId="1">
      <text>
        <r>
          <t/>
        </r>
        <r>
          <rPr>
            <sz val="8"/>
            <color indexed="81"/>
            <rFont val="Tahoma"/>
            <family val="2"/>
            <charset val="0"/>
          </rPr>
          <t>Post De-delegation budget + Education functions for maintained schools</t>
        </r>
        <r>
          <rPr>
            <sz val="9"/>
            <color indexed="81"/>
            <rFont val="Tahoma"/>
            <family val="2"/>
            <charset val="0"/>
          </rPr>
          <t xml:space="preserve">
</t>
        </r>
      </text>
    </comment>
  </commentList>
</comments>
</file>

<file path=xl/comments3.xml><?xml version="1.0" encoding="utf-8"?>
<comments xmlns="http://schemas.openxmlformats.org/spreadsheetml/2006/main">
  <authors>
    <author>KONTIDOU, Fani</author>
    <author>BAXTER, William</author>
    <author>jgilmore-pyle</author>
    <author>PAREKH, Mukesh</author>
  </authors>
  <commentList>
    <comment ref="D4" authorId="0">
      <text>
        <r>
          <t/>
        </r>
        <r>
          <rPr>
            <sz val="8"/>
            <color indexed="81"/>
            <rFont val="Tahoma"/>
            <family val="2"/>
            <charset val="0"/>
          </rPr>
          <t>Total Number of Funded Pupils  inclusive of reception uplift (if applicable), adjusted for part-year funding</t>
        </r>
      </text>
    </comment>
    <comment ref="E4" authorId="1">
      <text>
        <r>
          <t/>
        </r>
        <r>
          <rPr>
            <sz val="8"/>
            <color indexed="81"/>
            <rFont val="Tahoma"/>
            <family val="2"/>
            <charset val="0"/>
          </rPr>
          <t>Total Number of Funded Primary Pupils  inclusive of reception uplift (if applicable) , adjusted for part-year funding</t>
        </r>
      </text>
    </comment>
    <comment ref="F4" authorId="1">
      <text>
        <r>
          <t/>
        </r>
        <r>
          <rPr>
            <sz val="8"/>
            <color indexed="81"/>
            <rFont val="Tahoma"/>
            <family val="2"/>
            <charset val="0"/>
          </rPr>
          <t>Total Number of Funded Pupils adjusted for part-year funding</t>
        </r>
      </text>
    </comment>
    <comment ref="AI4" authorId="2">
      <text>
        <r>
          <t/>
        </r>
        <r>
          <rPr>
            <sz val="8"/>
            <color indexed="81"/>
            <rFont val="Tahoma"/>
            <family val="2"/>
            <charset val="0"/>
          </rPr>
          <t xml:space="preserve">The sum of the pupil-led factors (columns H:AG) plus lump sum and sparsity factor (columns AH, AI and AN)  multiplied by the Fringe Factor (Adjusted Factors column H)-1
</t>
        </r>
        <r>
          <rPr>
            <sz val="9"/>
            <color indexed="81"/>
            <rFont val="Tahoma"/>
            <family val="2"/>
            <charset val="0"/>
          </rPr>
          <t xml:space="preserve">
</t>
        </r>
      </text>
    </comment>
    <comment ref="AT4" authorId="1">
      <text>
        <r>
          <t/>
        </r>
        <r>
          <rPr>
            <sz val="8"/>
            <color indexed="81"/>
            <rFont val="Tahoma"/>
            <family val="2"/>
            <charset val="0"/>
          </rPr>
          <t>Sum of columns H to J</t>
        </r>
      </text>
    </comment>
    <comment ref="AU4" authorId="3">
      <text>
        <r>
          <t/>
        </r>
        <r>
          <rPr>
            <sz val="8"/>
            <color indexed="81"/>
            <rFont val="Tahoma"/>
            <family val="2"/>
            <charset val="0"/>
          </rPr>
          <t xml:space="preserve">Sum of columns K to AG
</t>
        </r>
      </text>
    </comment>
    <comment ref="AV4" authorId="3">
      <text>
        <r>
          <t/>
        </r>
        <r>
          <rPr>
            <sz val="8"/>
            <color indexed="81"/>
            <rFont val="Tahoma"/>
            <family val="2"/>
            <charset val="0"/>
          </rPr>
          <t xml:space="preserve">Sum of columns AH to AT
</t>
        </r>
      </text>
    </comment>
    <comment ref="AW4" authorId="3">
      <text>
        <r>
          <t/>
        </r>
        <r>
          <rPr>
            <sz val="8"/>
            <color indexed="81"/>
            <rFont val="Tahoma"/>
            <family val="2"/>
            <charset val="0"/>
          </rPr>
          <t>% Notional SEN entered in the Proforma tab multiplied by the relevant factors</t>
        </r>
      </text>
    </comment>
    <comment ref="AX4" authorId="3">
      <text>
        <r>
          <t/>
        </r>
        <r>
          <rPr>
            <sz val="8"/>
            <color indexed="81"/>
            <rFont val="Tahoma"/>
            <family val="2"/>
            <charset val="0"/>
          </rPr>
          <t>Sum of columns AU to AW plus column AA of the Local Factors sheet (Other Adjustment to 21-22 Budget shares)</t>
        </r>
      </text>
    </comment>
    <comment ref="AY4" authorId="1">
      <text>
        <r>
          <t/>
        </r>
        <r>
          <rPr>
            <sz val="8"/>
            <color indexed="81"/>
            <rFont val="Tahoma"/>
            <family val="2"/>
            <charset val="0"/>
          </rPr>
          <t>Total allocation - prior-year adjustments, rates, PFI, split-site and other premises funding.</t>
        </r>
      </text>
    </comment>
    <comment ref="AZ4" authorId="1">
      <text>
        <r>
          <t/>
        </r>
        <r>
          <rPr>
            <sz val="8"/>
            <color indexed="81"/>
            <rFont val="Tahoma"/>
            <family val="2"/>
            <charset val="0"/>
          </rPr>
          <t>This is the minimum per pupil rate applied to the school.</t>
        </r>
      </text>
    </comment>
    <comment ref="BA4" authorId="1">
      <text>
        <r>
          <t/>
        </r>
        <r>
          <rPr>
            <sz val="8"/>
            <color indexed="81"/>
            <rFont val="Tahoma"/>
            <family val="2"/>
            <charset val="0"/>
          </rPr>
          <t>Minimum per pupil rate * NOR (including reception uplift where applicable).
This value is the minimum funding the school can receive (less applicable premises costs).</t>
        </r>
      </text>
    </comment>
    <comment ref="BD4" authorId="1">
      <text>
        <r>
          <t/>
        </r>
        <r>
          <rPr>
            <sz val="8"/>
            <color indexed="81"/>
            <rFont val="Tahoma"/>
            <family val="2"/>
            <charset val="0"/>
          </rPr>
          <t xml:space="preserve">total allocation + additional primary and secondary funding to meet the minimum level of funding.
</t>
        </r>
      </text>
    </comment>
    <comment ref="BE4" authorId="3">
      <text>
        <r>
          <t/>
        </r>
        <r>
          <rPr>
            <sz val="8"/>
            <color indexed="81"/>
            <rFont val="Tahoma"/>
            <family val="2"/>
            <charset val="0"/>
          </rPr>
          <t xml:space="preserve">Total Schools Block funding allocated to primary phase pupils. The proportion of Primary NOR (incl reception uplift if applicable) to Total NOR has been used to apportion the funding from all the non-pupil-led factors and LAC.
</t>
        </r>
      </text>
    </comment>
    <comment ref="BF4" authorId="3">
      <text>
        <r>
          <t/>
        </r>
        <r>
          <rPr>
            <sz val="8"/>
            <color indexed="81"/>
            <rFont val="Tahoma"/>
            <family val="2"/>
            <charset val="0"/>
          </rPr>
          <t xml:space="preserve">Total Schools Block funding allocated to secondary phase pupils. The proportion of Secondary NOR to Total NOR has been used to apportion the funding from all the non-pupil-led factors and LAC.
</t>
        </r>
      </text>
    </comment>
    <comment ref="BG4" authorId="1">
      <text>
        <r>
          <t/>
        </r>
        <r>
          <rPr>
            <sz val="8"/>
            <color indexed="81"/>
            <rFont val="Tahoma"/>
            <family val="2"/>
            <charset val="0"/>
          </rPr>
          <t>This value is only used to prevent capping and scaling reducing the post MFG budget below the minimum funding level.</t>
        </r>
      </text>
    </comment>
    <comment ref="BH4" authorId="1">
      <text>
        <r>
          <t/>
        </r>
        <r>
          <rPr>
            <sz val="8"/>
            <color indexed="81"/>
            <rFont val="Tahoma"/>
            <family val="2"/>
            <charset val="0"/>
          </rPr>
          <t>This value is only used to prevent capping and scaling reducing the post MFG budget below the minimum funding level.</t>
        </r>
      </text>
    </comment>
    <comment ref="BI4" authorId="3">
      <text>
        <r>
          <t/>
        </r>
        <r>
          <rPr>
            <sz val="8"/>
            <color indexed="81"/>
            <rFont val="Tahoma"/>
            <family val="2"/>
            <charset val="0"/>
          </rPr>
          <t>Total 22-23 Allocation - (Lump sum + Sparsity funding) * fringe factor - Rates - 22-23 Total MFG Approved Exclusions</t>
        </r>
      </text>
    </comment>
    <comment ref="BJ4" authorId="3">
      <text>
        <r>
          <t/>
        </r>
        <r>
          <rPr>
            <sz val="8"/>
            <color indexed="81"/>
            <rFont val="Tahoma"/>
            <family val="2"/>
            <charset val="0"/>
          </rPr>
          <t>22-23 MFG Budget / 22-23 Base NOR</t>
        </r>
      </text>
    </comment>
    <comment ref="BL4" authorId="3">
      <text>
        <r>
          <t/>
        </r>
        <r>
          <rPr>
            <sz val="8"/>
            <color indexed="81"/>
            <rFont val="Tahoma"/>
            <family val="2"/>
            <charset val="0"/>
          </rPr>
          <t>(22-23 MFG Unit value- 21-22 MFG Unit Value) / 21-22 MFG Unit Value</t>
        </r>
      </text>
    </comment>
    <comment ref="BM4" authorId="0">
      <text>
        <r>
          <t/>
        </r>
        <r>
          <rPr>
            <sz val="8"/>
            <color indexed="81"/>
            <rFont val="Tahoma"/>
            <family val="2"/>
            <charset val="0"/>
          </rPr>
          <t>The percentage by which the MFG Unit Value is going to be adjusted depending on the capping and scaling factors selected</t>
        </r>
      </text>
    </comment>
    <comment ref="BN4" authorId="3">
      <text>
        <r>
          <t/>
        </r>
        <r>
          <rPr>
            <sz val="8"/>
            <color indexed="81"/>
            <rFont val="Tahoma"/>
            <family val="2"/>
            <charset val="0"/>
          </rPr>
          <t xml:space="preserve">MFG Value adjustment * 21-22 MFG Unit Value * 22-23 Base NOR.
Where this would take a schools budget below the minimum pupil rate the adjustment is capped to the minimum.
</t>
        </r>
      </text>
    </comment>
    <comment ref="BO4" authorId="3">
      <text>
        <r>
          <t/>
        </r>
        <r>
          <rPr>
            <sz val="8"/>
            <color indexed="81"/>
            <rFont val="Tahoma"/>
            <family val="2"/>
            <charset val="0"/>
          </rPr>
          <t xml:space="preserve"> Total Allocation + 22-23 MFG adjustment</t>
        </r>
      </text>
    </comment>
    <comment ref="BP4" authorId="1">
      <text>
        <r>
          <t/>
        </r>
        <r>
          <rPr>
            <sz val="8"/>
            <color indexed="81"/>
            <rFont val="Tahoma"/>
            <family val="2"/>
            <charset val="0"/>
          </rPr>
          <t>This is the minimum per pupil rate calculated using the post MFG budget.  The value is shown for confirmation that the school is receiving at least the minimum rate.</t>
        </r>
      </text>
    </comment>
    <comment ref="BQ4" authorId="1">
      <text>
        <r>
          <t/>
        </r>
        <r>
          <rPr>
            <sz val="8"/>
            <color indexed="81"/>
            <rFont val="Tahoma"/>
            <family val="2"/>
            <charset val="0"/>
          </rPr>
          <t>Check that the post MFG minimum pupil rate is at least equal to the minimum rate for the school.
All entries should be equal to Y.</t>
        </r>
      </text>
    </comment>
    <comment ref="BR4" authorId="0">
      <text>
        <r>
          <t/>
        </r>
        <r>
          <rPr>
            <sz val="8"/>
            <color indexed="81"/>
            <rFont val="Tahoma"/>
            <family val="2"/>
            <charset val="0"/>
          </rPr>
          <t>Post MFG Budget / 22-23 Base NOR</t>
        </r>
      </text>
    </comment>
    <comment ref="BS4" authorId="3">
      <text>
        <r>
          <t/>
        </r>
        <r>
          <rPr>
            <sz val="8"/>
            <color indexed="81"/>
            <rFont val="Tahoma"/>
            <family val="2"/>
            <charset val="0"/>
          </rPr>
          <t>(22-23 Post MFG per pupil Budget - 21-22 Post MFG per pupil SBS) / 21-22 Post MFG per pupil SBS</t>
        </r>
      </text>
    </comment>
    <comment ref="BT4" authorId="3">
      <text>
        <r>
          <t/>
        </r>
        <r>
          <rPr>
            <sz val="8"/>
            <color indexed="81"/>
            <rFont val="Tahoma"/>
            <family val="2"/>
            <charset val="0"/>
          </rPr>
          <t xml:space="preserve">Total De-delegation as a negative value as calculated in the De-delegation sheet
</t>
        </r>
      </text>
    </comment>
    <comment ref="BU4" authorId="3">
      <text>
        <r>
          <t/>
        </r>
        <r>
          <rPr>
            <sz val="8"/>
            <color indexed="81"/>
            <rFont val="Tahoma"/>
            <family val="2"/>
            <charset val="0"/>
          </rPr>
          <t>Post MFG Budget + De-delegation</t>
        </r>
      </text>
    </comment>
    <comment ref="BV4" authorId="1">
      <text>
        <r>
          <t/>
        </r>
        <r>
          <rPr>
            <sz val="8"/>
            <color indexed="81"/>
            <rFont val="Tahoma"/>
            <family val="2"/>
            <charset val="0"/>
          </rPr>
          <t>Total amount as a negative value as calculated in the Education Functions sheet</t>
        </r>
      </text>
    </comment>
    <comment ref="BW4" authorId="1">
      <text>
        <r>
          <t/>
        </r>
        <r>
          <rPr>
            <sz val="8"/>
            <color indexed="81"/>
            <rFont val="Tahoma"/>
            <family val="2"/>
            <charset val="0"/>
          </rPr>
          <t>Post De-delegation budget + Education functions for maintained schools</t>
        </r>
        <r>
          <rPr>
            <sz val="9"/>
            <color indexed="81"/>
            <rFont val="Tahoma"/>
            <family val="2"/>
            <charset val="0"/>
          </rPr>
          <t xml:space="preserve">
</t>
        </r>
      </text>
    </comment>
    <comment ref="BX4" authorId="1">
      <text>
        <r>
          <t/>
        </r>
        <r>
          <rPr>
            <sz val="8"/>
            <color indexed="81"/>
            <rFont val="Tahoma"/>
            <family val="2"/>
            <charset val="0"/>
          </rPr>
          <t>22-23 NFF NNDR allocation entered on the Local Factors worksheet.</t>
        </r>
        <r>
          <rPr>
            <sz val="9"/>
            <color indexed="81"/>
            <rFont val="Tahoma"/>
            <family val="2"/>
            <charset val="0"/>
          </rPr>
          <t xml:space="preserve">
</t>
        </r>
      </text>
    </comment>
    <comment ref="BY4" authorId="1">
      <text>
        <r>
          <t/>
        </r>
        <r>
          <rPr>
            <sz val="8"/>
            <color indexed="81"/>
            <rFont val="Tahoma"/>
            <family val="2"/>
            <charset val="0"/>
          </rPr>
          <t>Post De-delegation and Education functions budget less 22-23 NFF NNDR allocation.</t>
        </r>
      </text>
    </comment>
    <comment ref="CA4" authorId="1">
      <text>
        <r>
          <t/>
        </r>
        <r>
          <rPr>
            <sz val="8"/>
            <color indexed="81"/>
            <rFont val="Tahoma"/>
            <family val="2"/>
            <charset val="0"/>
          </rPr>
          <t>Post De-delegation and Education functions budget less 22-23 NFF NNDR allocation.</t>
        </r>
      </text>
    </comment>
    <comment ref="CB4" authorId="1">
      <text>
        <r>
          <t/>
        </r>
        <r>
          <rPr>
            <sz val="8"/>
            <color indexed="81"/>
            <rFont val="Tahoma"/>
            <family val="2"/>
            <charset val="0"/>
          </rPr>
          <t>Post De-delegation and Education functions budget less 22-23 NFF NNDR allocation.</t>
        </r>
      </text>
    </comment>
    <comment ref="CC4" authorId="1">
      <text>
        <r>
          <t/>
        </r>
        <r>
          <rPr>
            <sz val="8"/>
            <color indexed="81"/>
            <rFont val="Tahoma"/>
            <family val="2"/>
            <charset val="0"/>
          </rPr>
          <t>Post De-delegation and Education functions budget less 22-23 NFF NNDR allocation.</t>
        </r>
      </text>
    </comment>
    <comment ref="CF4" authorId="3">
      <text>
        <r>
          <t/>
        </r>
        <r>
          <rPr>
            <sz val="8"/>
            <color indexed="81"/>
            <rFont val="Tahoma"/>
            <family val="2"/>
            <charset val="0"/>
          </rPr>
          <t xml:space="preserve"> Total Allocation + 22-23 MFG adjustment</t>
        </r>
      </text>
    </comment>
  </commentList>
</comments>
</file>

<file path=xl/comments4.xml><?xml version="1.0" encoding="utf-8"?>
<comments xmlns="http://schemas.openxmlformats.org/spreadsheetml/2006/main">
  <authors>
    <author>KONTIDOU, Fani</author>
    <author>BLOYCE, Stephen</author>
  </authors>
  <commentList>
    <comment ref="D3" authorId="0">
      <text>
        <r>
          <t/>
        </r>
        <r>
          <rPr>
            <sz val="8"/>
            <color indexed="81"/>
            <rFont val="Tahoma"/>
            <family val="2"/>
            <charset val="0"/>
          </rPr>
          <t>Please enter the NFF NNDR allocation, with adjustments for part year funding taken into account.
The amounts included in the NFF allocations are included on the 23-24 NFF NNDR worksheet.</t>
        </r>
      </text>
    </comment>
    <comment ref="E3" authorId="1">
      <text>
        <r>
          <t/>
        </r>
        <r>
          <rPr>
            <sz val="8"/>
            <color indexed="81"/>
            <rFont val="Tahoma"/>
            <family val="2"/>
            <charset val="0"/>
          </rPr>
          <t>Enter here any necessary adjustment to account for any difference between previously submitted estimated 22-23 Rates and now known actual rates.
This may be a negative figure to reflect a previous over estimate or a positive figure to reflect an under estimate.
You should also enter any inflationary increases applied to the 2023 to 2024 rates in this column.
Please ensure to provide a narrative in column AV for all adjustments made</t>
        </r>
      </text>
    </comment>
  </commentList>
</comments>
</file>

<file path=xl/comments5.xml><?xml version="1.0" encoding="utf-8"?>
<comments xmlns="http://schemas.openxmlformats.org/spreadsheetml/2006/main">
  <authors>
    <author>Wade Martin</author>
  </authors>
  <commentList>
    <comment ref="Y2" authorId="0">
      <text>
        <r>
          <t/>
        </r>
        <r>
          <rPr>
            <b/>
            <sz val="9"/>
            <color indexed="81"/>
            <rFont val="Tahoma"/>
            <family val="2"/>
            <charset val="0"/>
          </rPr>
          <t>per FSM pupil</t>
        </r>
      </text>
    </comment>
    <comment ref="X2" authorId="0">
      <text>
        <r>
          <t/>
        </r>
        <r>
          <rPr>
            <b/>
            <sz val="9"/>
            <color indexed="81"/>
            <rFont val="Tahoma"/>
            <family val="2"/>
            <charset val="0"/>
          </rPr>
          <t>Per pupil</t>
        </r>
      </text>
    </comment>
    <comment ref="Z2" authorId="0">
      <text>
        <r>
          <t/>
        </r>
        <r>
          <rPr>
            <b/>
            <sz val="9"/>
            <color indexed="81"/>
            <rFont val="Tahoma"/>
            <family val="2"/>
            <charset val="0"/>
          </rPr>
          <t>Per pupil</t>
        </r>
      </text>
    </comment>
    <comment ref="AA2" authorId="0">
      <text>
        <r>
          <t/>
        </r>
        <r>
          <rPr>
            <b/>
            <sz val="9"/>
            <color indexed="81"/>
            <rFont val="Tahoma"/>
            <family val="2"/>
            <charset val="0"/>
          </rPr>
          <t>Per pupil</t>
        </r>
      </text>
    </comment>
    <comment ref="AE2" authorId="0">
      <text>
        <r>
          <t/>
        </r>
        <r>
          <rPr>
            <b/>
            <sz val="9"/>
            <color indexed="81"/>
            <rFont val="Tahoma"/>
            <family val="2"/>
            <charset val="0"/>
          </rPr>
          <t>Per pupil</t>
        </r>
      </text>
    </comment>
  </commentList>
</comments>
</file>

<file path=xl/comments6.xml><?xml version="1.0" encoding="utf-8"?>
<comments xmlns="http://schemas.openxmlformats.org/spreadsheetml/2006/main">
  <authors>
    <author>Wade Martin</author>
  </authors>
  <commentList>
    <comment ref="W2" authorId="0">
      <text>
        <r>
          <t/>
        </r>
        <r>
          <rPr>
            <b/>
            <sz val="9"/>
            <color indexed="81"/>
            <rFont val="Tahoma"/>
            <family val="2"/>
            <charset val="0"/>
          </rPr>
          <t>Per pupil</t>
        </r>
      </text>
    </comment>
    <comment ref="X2" authorId="0">
      <text>
        <r>
          <t/>
        </r>
        <r>
          <rPr>
            <b/>
            <sz val="9"/>
            <color indexed="81"/>
            <rFont val="Tahoma"/>
            <family val="2"/>
            <charset val="0"/>
          </rPr>
          <t>per FSM pupil</t>
        </r>
      </text>
    </comment>
    <comment ref="Y2" authorId="0">
      <text>
        <r>
          <t/>
        </r>
        <r>
          <rPr>
            <b/>
            <sz val="9"/>
            <color indexed="81"/>
            <rFont val="Tahoma"/>
            <family val="2"/>
            <charset val="0"/>
          </rPr>
          <t>Per pupil</t>
        </r>
      </text>
    </comment>
    <comment ref="Z2" authorId="0">
      <text>
        <r>
          <t/>
        </r>
        <r>
          <rPr>
            <b/>
            <sz val="9"/>
            <color indexed="81"/>
            <rFont val="Tahoma"/>
            <family val="2"/>
            <charset val="0"/>
          </rPr>
          <t>Per pupil</t>
        </r>
      </text>
    </comment>
    <comment ref="AD2" authorId="0">
      <text>
        <r>
          <t/>
        </r>
        <r>
          <rPr>
            <b/>
            <sz val="9"/>
            <color indexed="81"/>
            <rFont val="Tahoma"/>
            <family val="2"/>
            <charset val="0"/>
          </rPr>
          <t>Per pupil</t>
        </r>
      </text>
    </comment>
  </commentList>
</comments>
</file>

<file path=xl/sharedStrings.xml><?xml version="1.0" encoding="utf-8"?>
<sst xmlns="http://schemas.openxmlformats.org/spreadsheetml/2006/main" uniqueCount="682" count="13342">
  <si>
    <t>£2.10 per pupil</t>
  </si>
  <si>
    <t>£4.65 per FSM Child</t>
  </si>
  <si>
    <t>£5.00 per pupil</t>
  </si>
  <si>
    <t>£1.10 per pupil</t>
  </si>
  <si>
    <t>LAESTAB</t>
  </si>
  <si>
    <t>School Name</t>
  </si>
  <si>
    <t>Phase</t>
  </si>
  <si>
    <t>Basic Entitlement</t>
  </si>
  <si>
    <t>FSM</t>
  </si>
  <si>
    <t>LAC</t>
  </si>
  <si>
    <t>EAL Primary</t>
  </si>
  <si>
    <t>EAL Secondary</t>
  </si>
  <si>
    <t>Mobility</t>
  </si>
  <si>
    <t>Lump Sum</t>
  </si>
  <si>
    <t>Sparsity lump sum</t>
  </si>
  <si>
    <t>Fringe factor</t>
  </si>
  <si>
    <t>Total</t>
  </si>
  <si>
    <t>Contingency (Unforeseen Financial Difficulties)</t>
  </si>
  <si>
    <t>Free School Meals Eligibility</t>
  </si>
  <si>
    <t>Maternity Contingency Scheme</t>
  </si>
  <si>
    <t>Trade Union Facilities Time</t>
  </si>
  <si>
    <t>Retained Duties</t>
  </si>
  <si>
    <t>FSM6</t>
  </si>
  <si>
    <t>Low prior attainment</t>
  </si>
  <si>
    <t>Trumpington Meadows Primary School</t>
  </si>
  <si>
    <t>P</t>
  </si>
  <si>
    <t>Thorndown Primary School</t>
  </si>
  <si>
    <t>Bassingbourn Primary School</t>
  </si>
  <si>
    <t>Caldecote Primary School</t>
  </si>
  <si>
    <t>Cottenham Primary School</t>
  </si>
  <si>
    <t>Fen Drayton Primary School</t>
  </si>
  <si>
    <t>Fowlmere Primary School</t>
  </si>
  <si>
    <t>Foxton Primary School</t>
  </si>
  <si>
    <t>Great Abington Primary School</t>
  </si>
  <si>
    <t>Harston and Newton Community Primary School</t>
  </si>
  <si>
    <t>Melbourn Primary School</t>
  </si>
  <si>
    <t>Meldreth Primary School</t>
  </si>
  <si>
    <t>Over Primary School</t>
  </si>
  <si>
    <t>Pendragon Community Primary School</t>
  </si>
  <si>
    <t>Swavesey Primary School</t>
  </si>
  <si>
    <t>Waterbeach Community Primary School</t>
  </si>
  <si>
    <t>Willingham Primary School</t>
  </si>
  <si>
    <t>Meridian Primary School</t>
  </si>
  <si>
    <t>Benwick Primary School</t>
  </si>
  <si>
    <t>Townley Primary School</t>
  </si>
  <si>
    <t>Coates Primary School</t>
  </si>
  <si>
    <t>Lionel Walden Primary School</t>
  </si>
  <si>
    <t>Friday Bridge Community Primary School</t>
  </si>
  <si>
    <t>Robert Arkenstall Primary School</t>
  </si>
  <si>
    <t>Littleport Community Primary School</t>
  </si>
  <si>
    <t>Manea Community Primary School</t>
  </si>
  <si>
    <t>Beaupre Community Primary School</t>
  </si>
  <si>
    <t>Alderman Payne Primary School</t>
  </si>
  <si>
    <t>Stretham Community Primary School</t>
  </si>
  <si>
    <t>Clarkson Infants School</t>
  </si>
  <si>
    <t>Morley Memorial Primary School</t>
  </si>
  <si>
    <t>Newnham Croft Primary School</t>
  </si>
  <si>
    <t>Shirley Community Primary School</t>
  </si>
  <si>
    <t>Arbury Primary School</t>
  </si>
  <si>
    <t>Colville Primary School</t>
  </si>
  <si>
    <t>Mayfield Primary School</t>
  </si>
  <si>
    <t>The Grove Primary School</t>
  </si>
  <si>
    <t>The Icknield Primary School</t>
  </si>
  <si>
    <t>Hauxton Primary School</t>
  </si>
  <si>
    <t>Fenstanton and Hilton Primary School</t>
  </si>
  <si>
    <t>Hemingford Grey Primary School</t>
  </si>
  <si>
    <t>Houghton Primary School</t>
  </si>
  <si>
    <t>The Ashbeach Primary School</t>
  </si>
  <si>
    <t>Priory Park Infant School &amp; Playgroup</t>
  </si>
  <si>
    <t>Spaldwick Community Primary School</t>
  </si>
  <si>
    <t>Westfield Junior School</t>
  </si>
  <si>
    <t>Priory Junior School</t>
  </si>
  <si>
    <t>Wyton on the Hill Community Primary School</t>
  </si>
  <si>
    <t>Eastfield Infant and Nursery School</t>
  </si>
  <si>
    <t>Yaxley Infant School</t>
  </si>
  <si>
    <t>Sawtry Infants' School</t>
  </si>
  <si>
    <t>The Newton Community Primary School</t>
  </si>
  <si>
    <t>Little Paxton Primary School</t>
  </si>
  <si>
    <t>Bewick Bridge Community Primary School</t>
  </si>
  <si>
    <t>Hardwick and Cambourne Community Primary School</t>
  </si>
  <si>
    <t>St Matthew's Primary School</t>
  </si>
  <si>
    <t>Fourfields Community Primary School</t>
  </si>
  <si>
    <t>Burwell Village College (Primary)</t>
  </si>
  <si>
    <t>Fulbourn Primary School</t>
  </si>
  <si>
    <t>Spring Meadow Infant School</t>
  </si>
  <si>
    <t>Kinderley Primary School</t>
  </si>
  <si>
    <t>Queen Edith Primary School</t>
  </si>
  <si>
    <t>The Spinney Primary School</t>
  </si>
  <si>
    <t>Fawcett Primary School</t>
  </si>
  <si>
    <t>Kettlefields Primary School</t>
  </si>
  <si>
    <t>Stukeley Meadows Primary School</t>
  </si>
  <si>
    <t>Ely St John's Community Primary School</t>
  </si>
  <si>
    <t>Kings Hedges Primary School</t>
  </si>
  <si>
    <t>Monkfield Park Primary School</t>
  </si>
  <si>
    <t>Bushmead Primary School</t>
  </si>
  <si>
    <t>Ridgefield Primary School</t>
  </si>
  <si>
    <t>Barrington CofE VC Primary School</t>
  </si>
  <si>
    <t>Burrough Green CofE Primary School</t>
  </si>
  <si>
    <t>Castle Camps Church of England (Controlled) Primary School</t>
  </si>
  <si>
    <t>Cheveley CofE Primary School</t>
  </si>
  <si>
    <t>Coton Church of England (Voluntary Controlled) Primary School</t>
  </si>
  <si>
    <t>Dry Drayton CofE (C) Primary School</t>
  </si>
  <si>
    <t>Fordham CofE Primary School</t>
  </si>
  <si>
    <t>Great Wilbraham CofE Primary School</t>
  </si>
  <si>
    <t>Isleham Church of England Primary School</t>
  </si>
  <si>
    <t>Steeple Morden CofE VC Primary School</t>
  </si>
  <si>
    <t>William Westley Church of England VC Primary School</t>
  </si>
  <si>
    <t>Haslingfield Endowed Primary School</t>
  </si>
  <si>
    <t>Duxford Church of England Community Primary School</t>
  </si>
  <si>
    <t>Cherry Hinton Church of England Voluntary Controlled Primary School</t>
  </si>
  <si>
    <t>Sutton CofE VC Primary School</t>
  </si>
  <si>
    <t>Little Thetford CofE VC Primary School</t>
  </si>
  <si>
    <t>Wilburton CofE Primary School</t>
  </si>
  <si>
    <t>The Rackham Church of England Primary School</t>
  </si>
  <si>
    <t>Alconbury CofE Primary School</t>
  </si>
  <si>
    <t>Folksworth CofE Primary School</t>
  </si>
  <si>
    <t>Great Gidding CofE Primary School</t>
  </si>
  <si>
    <t>Barnabas Oley CofE Primary School</t>
  </si>
  <si>
    <t>Great Paxton CofE Primary School</t>
  </si>
  <si>
    <t>Holywell CofE Primary School</t>
  </si>
  <si>
    <t>Eynesbury CofE C Primary School</t>
  </si>
  <si>
    <t>Brington CofE Primary School</t>
  </si>
  <si>
    <t>Barton CofE VA Primary School</t>
  </si>
  <si>
    <t>Pathfinder Primary School</t>
  </si>
  <si>
    <t>Elsworth CofE VA Primary School</t>
  </si>
  <si>
    <t>Great and Little Shelford CofE (Aided) Primary School</t>
  </si>
  <si>
    <t>Linton CofE Infant School</t>
  </si>
  <si>
    <t>Teversham CofE VA Primary School</t>
  </si>
  <si>
    <t>Petersfield CofE Aided Primary School</t>
  </si>
  <si>
    <t>Park Street CofE Primary School</t>
  </si>
  <si>
    <t>St Pauls CofE VA Primary School</t>
  </si>
  <si>
    <t>St Philip's CofE Aided Primary School</t>
  </si>
  <si>
    <t>St Alban's Catholic Primary School</t>
  </si>
  <si>
    <t>The Elton CofE Primary School of the Foundation of Frances and Jane Proby</t>
  </si>
  <si>
    <t>Abbots Ripton CofE Primary School</t>
  </si>
  <si>
    <t>St Anne's CofE Primary School</t>
  </si>
  <si>
    <t>Milton Road Primary School</t>
  </si>
  <si>
    <t>The Vine Inter-Church Primary School</t>
  </si>
  <si>
    <t>Orchard Park Community Primary School</t>
  </si>
  <si>
    <t>Wheatfields Primary School</t>
  </si>
  <si>
    <t>Brampton Village Primary School</t>
  </si>
  <si>
    <t>The Bellbird Primary School</t>
  </si>
  <si>
    <t>Huntingdon Primary School</t>
  </si>
  <si>
    <t>Queen Emma Primary School</t>
  </si>
  <si>
    <t>St Helen's Primary School</t>
  </si>
  <si>
    <t>Winhills Primary Academy</t>
  </si>
  <si>
    <t>Hatton Park Primary School</t>
  </si>
  <si>
    <t>The Shade Primary School</t>
  </si>
  <si>
    <t>Fen Ditton Primary School</t>
  </si>
  <si>
    <t>Chesterton Primary School</t>
  </si>
  <si>
    <t>Gamlingay Village Primary</t>
  </si>
  <si>
    <t>Girton Glebe Primary School</t>
  </si>
  <si>
    <t>The Round House Primary Academy</t>
  </si>
  <si>
    <t>Ramnoth Junior School</t>
  </si>
  <si>
    <t>Kennett Primary School</t>
  </si>
  <si>
    <t>The Nene Infant &amp; Nursery School</t>
  </si>
  <si>
    <t>Kimbolton Primary Academy</t>
  </si>
  <si>
    <t>Isle of Ely Primary School</t>
  </si>
  <si>
    <t>Meadow Primary School</t>
  </si>
  <si>
    <t>Kingsfield Primary School</t>
  </si>
  <si>
    <t>William de Yaxley Church of England Academy</t>
  </si>
  <si>
    <t>Mepal and Witcham Church of England Primary School</t>
  </si>
  <si>
    <t>St Peter's CofE Aided Junior School</t>
  </si>
  <si>
    <t>University of Cambridge Primary School</t>
  </si>
  <si>
    <t>Godmanchester Bridge Academy</t>
  </si>
  <si>
    <t>Ermine Street Church Academy</t>
  </si>
  <si>
    <t>St Mary's Church of England Primary School St Neots</t>
  </si>
  <si>
    <t>Wisbech St Mary CofE Academy</t>
  </si>
  <si>
    <t>Stapleford Community Primary School</t>
  </si>
  <si>
    <t>Guilden Morden CofE Primary Academy</t>
  </si>
  <si>
    <t>Orchards Church of England Primary School</t>
  </si>
  <si>
    <t>Hartford Junior School</t>
  </si>
  <si>
    <t>The Weatheralls Primary School</t>
  </si>
  <si>
    <t>Thomas Eaton Primary Academy</t>
  </si>
  <si>
    <t>Trumpington Park Primary School</t>
  </si>
  <si>
    <t>Downham Feoffees Primary Academy</t>
  </si>
  <si>
    <t>Murrow Primary Academy</t>
  </si>
  <si>
    <t>Farcet CofE (C) Primary School</t>
  </si>
  <si>
    <t>Ditton Lodge Primary School</t>
  </si>
  <si>
    <t>Bar Hill Community Primary School</t>
  </si>
  <si>
    <t>Earith Primary School</t>
  </si>
  <si>
    <t>Gorefield Primary Academy</t>
  </si>
  <si>
    <t>Stilton Church of England Primary Academy</t>
  </si>
  <si>
    <t>Leverington Primary Academy</t>
  </si>
  <si>
    <t>Wintringham Primary Academy</t>
  </si>
  <si>
    <t>Burrowmoor Primary School</t>
  </si>
  <si>
    <t>Thongsley Fields Primary and Nursery School</t>
  </si>
  <si>
    <t>Westwood Primary School</t>
  </si>
  <si>
    <t>Swaffham Prior Church of England Primary School</t>
  </si>
  <si>
    <t>The Galfrid School</t>
  </si>
  <si>
    <t>St Luke's CofE Primary School</t>
  </si>
  <si>
    <t>Alderman Jacobs School</t>
  </si>
  <si>
    <t>New Road Primary &amp; Nursery School</t>
  </si>
  <si>
    <t>Somersham Primary School</t>
  </si>
  <si>
    <t>Elm Road Primary School</t>
  </si>
  <si>
    <t>Peckover Primary School</t>
  </si>
  <si>
    <t>Oakington CofE Primary School</t>
  </si>
  <si>
    <t>Offord Primary School</t>
  </si>
  <si>
    <t>Bottisham Community Primary School</t>
  </si>
  <si>
    <t>Linton Heights Junior School</t>
  </si>
  <si>
    <t>Cavalry Primary School</t>
  </si>
  <si>
    <t>Godmanchester Community Academy</t>
  </si>
  <si>
    <t>Great Staughton Primary Academy</t>
  </si>
  <si>
    <t>Ramsey Spinning Infant School</t>
  </si>
  <si>
    <t>Ramsey Junior School</t>
  </si>
  <si>
    <t>Sawtry Junior Academy</t>
  </si>
  <si>
    <t>Upwood Primary Academy</t>
  </si>
  <si>
    <t>Hartford Infant School</t>
  </si>
  <si>
    <t>Warboys Primary Academy</t>
  </si>
  <si>
    <t>Middlefield Primary Academy</t>
  </si>
  <si>
    <t>Histon and Impington Junior School</t>
  </si>
  <si>
    <t>Histon and Impington Infant School</t>
  </si>
  <si>
    <t>Millfield Primary School</t>
  </si>
  <si>
    <t>Glebelands Primary Academy</t>
  </si>
  <si>
    <t>Cromwell Academy</t>
  </si>
  <si>
    <t>Babraham CofE (VC) Primary School</t>
  </si>
  <si>
    <t>Bourn CofE Primary Academy</t>
  </si>
  <si>
    <t>Milton Church of England Primary School</t>
  </si>
  <si>
    <t>Swaffham Bulbeck Church of England Primary School</t>
  </si>
  <si>
    <t>Elm CofE Primary School</t>
  </si>
  <si>
    <t>Guyhirn CofE VC Primary School</t>
  </si>
  <si>
    <t>Buckden CofE Primary School</t>
  </si>
  <si>
    <t>Holme CofE Primary School</t>
  </si>
  <si>
    <t>St John's CofE Primary School</t>
  </si>
  <si>
    <t>St Andrew's CofE Primary School</t>
  </si>
  <si>
    <t>Thriplow CofE VA Primary School</t>
  </si>
  <si>
    <t>Ely St Mary's CofE Junior School</t>
  </si>
  <si>
    <t>St Laurence Catholic Primary School</t>
  </si>
  <si>
    <t>Bury CofE Primary School</t>
  </si>
  <si>
    <t>All Saints Interchurch Academy</t>
  </si>
  <si>
    <t>Lantern Community Primary School</t>
  </si>
  <si>
    <t>Park Lane Primary &amp; Nursery School</t>
  </si>
  <si>
    <t>Crosshall Infant School Academy</t>
  </si>
  <si>
    <t>Crosshall Junior School</t>
  </si>
  <si>
    <t>Jeavons Wood Primary School</t>
  </si>
  <si>
    <t>Thomas Clarkson Academy</t>
  </si>
  <si>
    <t>S</t>
  </si>
  <si>
    <t>Bottisham Village College</t>
  </si>
  <si>
    <t>Neale-Wade Academy</t>
  </si>
  <si>
    <t>Impington Village College</t>
  </si>
  <si>
    <t>North Cambridge Academy</t>
  </si>
  <si>
    <t>Cambourne Village College</t>
  </si>
  <si>
    <t>Swavesey Village College</t>
  </si>
  <si>
    <t>Cambridge Academy for Science and Technology</t>
  </si>
  <si>
    <t>Littleport &amp; East Cambs Academy</t>
  </si>
  <si>
    <t>Trumpington Community College</t>
  </si>
  <si>
    <t>The Netherhall School</t>
  </si>
  <si>
    <t>Ely College</t>
  </si>
  <si>
    <t>Ernulf Academy</t>
  </si>
  <si>
    <t>Parkside Community College</t>
  </si>
  <si>
    <t>Northstowe Secondary School</t>
  </si>
  <si>
    <t>Chesterton Community College</t>
  </si>
  <si>
    <t>Coleridge Community College</t>
  </si>
  <si>
    <t>Cottenham Village College</t>
  </si>
  <si>
    <t>Melbourn Village College</t>
  </si>
  <si>
    <t>Sir Harry Smith Community College</t>
  </si>
  <si>
    <t>Witchford Village College</t>
  </si>
  <si>
    <t>St Ivo Academy</t>
  </si>
  <si>
    <t>Hinchingbrooke School</t>
  </si>
  <si>
    <t>St Bede's Inter-Church School</t>
  </si>
  <si>
    <t>Abbey College, Ramsey</t>
  </si>
  <si>
    <t>Bassingbourn Village College</t>
  </si>
  <si>
    <t>Sawtry Village Academy</t>
  </si>
  <si>
    <t>Comberton Village College</t>
  </si>
  <si>
    <t>Sawston Village College</t>
  </si>
  <si>
    <t>Longsands Academy</t>
  </si>
  <si>
    <t>St Peter's School</t>
  </si>
  <si>
    <t>Soham Village College</t>
  </si>
  <si>
    <t>Linton Village College</t>
  </si>
  <si>
    <t>Cromwell Community College</t>
  </si>
  <si>
    <t>AT</t>
  </si>
  <si>
    <t>Gorefield Primary School</t>
  </si>
  <si>
    <t>Swaffham Prior Church of England Academy</t>
  </si>
  <si>
    <t>New Road Primary School</t>
  </si>
  <si>
    <t>Cut and paste value from APT New ISB tab (row 6 down)</t>
  </si>
  <si>
    <t>URN</t>
  </si>
  <si>
    <t>Basic Entitlement (Primary)</t>
  </si>
  <si>
    <t>Basic Entitlement (KS3)</t>
  </si>
  <si>
    <t>Basic Entitlement (KS4)</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</si>
  <si>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</si>
  <si>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</si>
  <si>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</si>
  <si>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</si>
  <si>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</si>
  <si>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</si>
  <si>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</si>
  <si>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</si>
  <si>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</si>
  <si>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</si>
  <si>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</si>
  <si>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</si>
  <si>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</si>
  <si>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</si>
  <si>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</si>
  <si>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</si>
  <si>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</si>
  <si>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</si>
  <si>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Sparsity Funding</t>
  </si>
  <si>
    <t>London Fringe</t>
  </si>
  <si>
    <t>Split Sites</t>
  </si>
  <si>
    <t>Rates</t>
  </si>
  <si>
    <t>PFI</t>
  </si>
  <si>
    <t>Basic Entitlement Total</t>
  </si>
  <si>
    <t>AEN Total</t>
  </si>
  <si>
    <t>School Factors total</t>
  </si>
  <si>
    <t>Notional SEN Budget</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</si>
  <si>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</si>
  <si>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</si>
  <si>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</si>
  <si>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</si>
  <si>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</si>
  <si>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</si>
  <si>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</si>
  <si>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</si>
  <si>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</si>
  <si>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Minimum allocation after capping/scaling</t>
  </si>
  <si>
    <t>21-22 MFG Unit Value</t>
  </si>
  <si>
    <t>MFG % change</t>
  </si>
  <si>
    <t>MFG Value adjustment</t>
  </si>
  <si>
    <t>Minimum per pupil funding: post MFG minimum funding per pupil rate</t>
  </si>
  <si>
    <t>Minimum per pupil funding: per pupil rate is greater than or equal to the minimum entered on the Proforma sheet?</t>
  </si>
  <si>
    <t>De-delegation</t>
  </si>
  <si>
    <t>Post De-delegation budget</t>
  </si>
  <si>
    <t>Education functions for maintained schools</t>
  </si>
  <si>
    <t>Post De-delegation and Education functions budget</t>
  </si>
  <si>
    <t>Y</t>
  </si>
  <si>
    <t/>
  </si>
  <si>
    <t>Additional lump sum for schools amalgamated during FY20-21</t>
  </si>
  <si>
    <t>Additional sparsity lump sum for small schools</t>
  </si>
  <si>
    <t>Exceptional Premises Funding - Rents</t>
  </si>
  <si>
    <t>Opening / Closing</t>
  </si>
  <si>
    <t>New and Growing School</t>
  </si>
  <si>
    <t>High Needs Unit</t>
  </si>
  <si>
    <t>Comments</t>
  </si>
  <si>
    <t>No</t>
  </si>
  <si>
    <t>Yes</t>
  </si>
  <si>
    <t>finance</t>
  </si>
  <si>
    <t>Please Note: For academies, these budget figures are indicative only. Final figures will be provided by the Education &amp; Skills Funding Agency (ESFA).</t>
  </si>
  <si>
    <t>Funding Proforma</t>
  </si>
  <si>
    <t>The "Funding Proforma" tab shows the total distribution of the available Schools Block to primary and secondary schools.</t>
  </si>
  <si>
    <t>Budgets</t>
  </si>
  <si>
    <t>In instances where schools have recently converted or are due to convert from 1st April onwards final deductions for de-delegations will be updated to reflect the actual conversion date.</t>
  </si>
  <si>
    <t>Notional SEN</t>
  </si>
  <si>
    <t>Further Guidance</t>
  </si>
  <si>
    <t>Sector</t>
  </si>
  <si>
    <t>District</t>
  </si>
  <si>
    <t>Parliamentary Constituency</t>
  </si>
  <si>
    <t>Change in Pupil Numbers</t>
  </si>
  <si>
    <t>ALL</t>
  </si>
  <si>
    <t>Total for LA Use only</t>
  </si>
  <si>
    <t>Secondary</t>
  </si>
  <si>
    <t>Huntingdonshire</t>
  </si>
  <si>
    <t>Primary</t>
  </si>
  <si>
    <t>Huntingdon</t>
  </si>
  <si>
    <t>Cambridge</t>
  </si>
  <si>
    <t>South Cambridgeshire</t>
  </si>
  <si>
    <t>Galfrid School (formerly Abbey Meadows)</t>
  </si>
  <si>
    <t>Gamlingay First School</t>
  </si>
  <si>
    <t>Great Staughton Primary School</t>
  </si>
  <si>
    <t>Oakington CofE VA Primary School</t>
  </si>
  <si>
    <t>St Ivo School</t>
  </si>
  <si>
    <t>St Laurence's Catholic Primary School</t>
  </si>
  <si>
    <t>Warboys Community Primary School</t>
  </si>
  <si>
    <t>LA Name:</t>
  </si>
  <si>
    <t>LA Number:</t>
  </si>
  <si>
    <t>Primary minimum per pupil funding level</t>
  </si>
  <si>
    <t>Secondary (KS3 only) minimum per pupil funding level</t>
  </si>
  <si>
    <t>Secondary (KS4 only) minimum per pupil funding level</t>
  </si>
  <si>
    <t>Secondary minimum per pupil funding level</t>
  </si>
  <si>
    <t>Disapplication number where alternative MPPF values are used</t>
  </si>
  <si>
    <t>Pupil Led Factors</t>
  </si>
  <si>
    <t>1) Basic Entitlement
Age Weighted Pupil Unit (AWPU)</t>
  </si>
  <si>
    <t>Reception uplift</t>
  </si>
  <si>
    <t>Pupil Units</t>
  </si>
  <si>
    <t xml:space="preserve">Description </t>
  </si>
  <si>
    <t>Amount per pupil</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</si>
  <si>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</si>
  <si>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</si>
  <si>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</si>
  <si>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</si>
  <si>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</si>
  <si>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</si>
  <si>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</si>
  <si>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</si>
  <si>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</si>
  <si>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</si>
  <si>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</si>
  <si>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</si>
  <si>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</si>
  <si>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</si>
  <si>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IDACI Band  F</t>
  </si>
  <si>
    <t>IDACI Band  E</t>
  </si>
  <si>
    <t>IDACI Band  D</t>
  </si>
  <si>
    <t>IDACI Band  C</t>
  </si>
  <si>
    <t>IDACI Band  B</t>
  </si>
  <si>
    <t>IDACI Band  A</t>
  </si>
  <si>
    <t>4) English as an Additional Language (EAL)</t>
  </si>
  <si>
    <t>EAL 3 Primary</t>
  </si>
  <si>
    <t>EAL 3 Secondary</t>
  </si>
  <si>
    <t>5) Mobility</t>
  </si>
  <si>
    <t>Pupils starting school outside of normal entry dates</t>
  </si>
  <si>
    <t>Weighting</t>
  </si>
  <si>
    <t>Amount per pupil (primary or secondary respectively)</t>
  </si>
  <si>
    <t>Percentage of eligible pupils</t>
  </si>
  <si>
    <t>Eligible proportion of primary and secondary NOR respectively</t>
  </si>
  <si>
    <t>6) Low prior attainment</t>
  </si>
  <si>
    <t>Primary low prior attainment</t>
  </si>
  <si>
    <t>Secondary low prior attainment (year 7)</t>
  </si>
  <si>
    <t>Secondary low prior attainment (year 8)</t>
  </si>
  <si>
    <t>Secondary low prior attainment (year 9)</t>
  </si>
  <si>
    <t>Secondary low prior attainment (year 10)</t>
  </si>
  <si>
    <t>Secondary low prior attainment (year 11)</t>
  </si>
  <si>
    <t>Other Factors</t>
  </si>
  <si>
    <t>Factor</t>
  </si>
  <si>
    <t>Lump Sum per Primary School (£)</t>
  </si>
  <si>
    <t>Lump Sum per Secondary School (£)</t>
  </si>
  <si>
    <t>Lump Sum per Middle School (£)</t>
  </si>
  <si>
    <t>Lump Sum per All-through School (£)</t>
  </si>
  <si>
    <t>Total (£)</t>
  </si>
  <si>
    <t>7) Lump Sum</t>
  </si>
  <si>
    <t>8) Sparsity factor</t>
  </si>
  <si>
    <t>Primary distance threshold  (miles)</t>
  </si>
  <si>
    <t>Primary pupil number average year group threshold</t>
  </si>
  <si>
    <t>NFF</t>
  </si>
  <si>
    <t xml:space="preserve">Secondary  distance threshold (miles) </t>
  </si>
  <si>
    <t>Secondary pupil number average year group threshold</t>
  </si>
  <si>
    <t>Middle schools distance threshold (miles)</t>
  </si>
  <si>
    <t>Middle school pupil number average year group threshold</t>
  </si>
  <si>
    <t>All-through  schools distance threshold (miles)</t>
  </si>
  <si>
    <t>All-through pupil number average year group threshold</t>
  </si>
  <si>
    <t>9) Fringe Payments</t>
  </si>
  <si>
    <t>10) Split Sites</t>
  </si>
  <si>
    <t>11) Rates</t>
  </si>
  <si>
    <t>12) PFI funding</t>
  </si>
  <si>
    <t>13 ) Exceptional circumstances (can only be used with prior agreement of ESFA)</t>
  </si>
  <si>
    <t>Circumstance</t>
  </si>
  <si>
    <t xml:space="preserve">Total Funding for Schools Block Formula (excluding minimum per pupil funding level and MFG Funding Total) </t>
  </si>
  <si>
    <t>14) Additional funding to meet minimum per pupil funding level</t>
  </si>
  <si>
    <t xml:space="preserve">Total Funding for Schools Block Formula (excluding MFG Funding Total) </t>
  </si>
  <si>
    <t>15) Minimum Funding Guarantee</t>
  </si>
  <si>
    <t>Apply capping and scaling factors? (gains may be capped above a specific ceiling and/or scaled)</t>
  </si>
  <si>
    <t>Capping Factor (%)</t>
  </si>
  <si>
    <t>Scaling Factor (%)</t>
  </si>
  <si>
    <t>Total deduction if capping and scaling factors are applied</t>
  </si>
  <si>
    <t>Proportion of Total funding(%)</t>
  </si>
  <si>
    <t>MFG  Net Total Funding (MFG + deduction from capping and scaling)</t>
  </si>
  <si>
    <t>Total Funding for Schools Block Formula</t>
  </si>
  <si>
    <t>High Needs threshold (only fill in if, exceptionally, a high needs threshold different from £6,000 has been approved)</t>
  </si>
  <si>
    <t>Additional funding from the high needs budget</t>
  </si>
  <si>
    <t>Growth fund (if applicable)</t>
  </si>
  <si>
    <t>Falling rolls fund (if applicable)</t>
  </si>
  <si>
    <t>Total Funding For Schools Block Formula (including growth and falling rolls funding)</t>
  </si>
  <si>
    <t>% Distributed through Basic Entitlement</t>
  </si>
  <si>
    <t>% Pupil Led Funding</t>
  </si>
  <si>
    <t>Primary: Secondary Ratio</t>
  </si>
  <si>
    <t>NOTE: For academies, these budget figures are indicative only. Final figures will be provided by the Education &amp; Skills Funding Agency</t>
  </si>
  <si>
    <t>Please Select School from dropdown menu</t>
  </si>
  <si>
    <t>Change</t>
  </si>
  <si>
    <t>% Change</t>
  </si>
  <si>
    <t>Number on Roll</t>
  </si>
  <si>
    <t>Based on October census</t>
  </si>
  <si>
    <t>Schools Block</t>
  </si>
  <si>
    <t>Pupil-led Factors</t>
  </si>
  <si>
    <t>% of funding</t>
  </si>
  <si>
    <t>Amount</t>
  </si>
  <si>
    <t>Based on pupil characteristics in the October census. Details of each formula factor can be found in the accompanying guidance notes</t>
  </si>
  <si>
    <t>Free School Meals</t>
  </si>
  <si>
    <t>Free School Meals (Ever 6)</t>
  </si>
  <si>
    <t>Deprivation (IDACI)</t>
  </si>
  <si>
    <t>English as an Additional Language</t>
  </si>
  <si>
    <t>Low Prior Attainment</t>
  </si>
  <si>
    <t>Total Pupil-led Factors</t>
  </si>
  <si>
    <t>Total Pupil-led Factors per Pupil</t>
  </si>
  <si>
    <t xml:space="preserve">Of the total Schools Block Funding a proportion is classified as the Notional SEN Budget.  This is not a separate budget, but is used when considering overall levels of funding to support the school level contribution towards High Needs Pupils.  </t>
  </si>
  <si>
    <t>Non Pupil-led Factors</t>
  </si>
  <si>
    <t>Details of each formula factor can be found in the accompanying guidance notes</t>
  </si>
  <si>
    <t>Sparsity</t>
  </si>
  <si>
    <t>Split Site Lump Sum</t>
  </si>
  <si>
    <t>Additional Lump Sum due to amalgamation</t>
  </si>
  <si>
    <t>Private Finance Initiative (PFI)</t>
  </si>
  <si>
    <t>Exceptional Premises Factor</t>
  </si>
  <si>
    <t>Total Non Pupil-Led Factors</t>
  </si>
  <si>
    <t>Minimum Per Pupil Level Adjustment</t>
  </si>
  <si>
    <t>Minimum Funding Guarantee / Capping Adjustment</t>
  </si>
  <si>
    <t>De-Delegations - Applies only to maintained primary schools only</t>
  </si>
  <si>
    <t>Retained Duties - Applies to all Maintained Schools</t>
  </si>
  <si>
    <t>£10.00 per pupil</t>
  </si>
  <si>
    <t>Total De-delegation &amp; Retained Duties</t>
  </si>
  <si>
    <t>-</t>
  </si>
  <si>
    <t>Recoupment Academy</t>
  </si>
  <si>
    <t>All-through</t>
  </si>
  <si>
    <t>2022/23</t>
  </si>
  <si>
    <t>Little Thetford CofE Primary School</t>
  </si>
  <si>
    <t>Histon and Impington Brook Primary School</t>
  </si>
  <si>
    <t>Histon and Impington Park Primary School</t>
  </si>
  <si>
    <t>Marleigh Primary Academy</t>
  </si>
  <si>
    <t>NOR (from Adjusted Factors column O)</t>
  </si>
  <si>
    <t>NOR Primary (from Adjusted Factors column P)</t>
  </si>
  <si>
    <t>NOR Secondary (from Adjusted Factors column S)</t>
  </si>
  <si>
    <t>Free School Meals (Primary)</t>
  </si>
  <si>
    <t>Free School Meals (Secondary)</t>
  </si>
  <si>
    <t>Free School Meals Ever 6 (Primary)</t>
  </si>
  <si>
    <t>Free School Meals Ever 6 (Secondary)</t>
  </si>
  <si>
    <t>22-23 Approved Exceptional Circumstance 1: Reserved for Additional lump sum for schools amalgamated during FY21-22</t>
  </si>
  <si>
    <t>22-23 Approved Exceptional Circumstance 2: Reserved for additional sparsity lump sum</t>
  </si>
  <si>
    <t>22-23 Approved Exceptional Circumstance 3</t>
  </si>
  <si>
    <t>22-23 Approved Exceptional Circumstance 4</t>
  </si>
  <si>
    <t>22-23 Approved Exceptional Circumstance 5</t>
  </si>
  <si>
    <t>22-23 Approved Exceptional Circumstance 6</t>
  </si>
  <si>
    <t>22-23 Approved Exceptional Circumstance 7</t>
  </si>
  <si>
    <t>22-23 MFG budget using minimum funding level</t>
  </si>
  <si>
    <t>22-23 MFG Budget</t>
  </si>
  <si>
    <t>22-23 MFG Unit Value</t>
  </si>
  <si>
    <t>22-23 MFG Adjustment</t>
  </si>
  <si>
    <t>22-23 Post MFG Budget</t>
  </si>
  <si>
    <t>22-23 Post MFG per pupil Budget</t>
  </si>
  <si>
    <t>Year on year % Change</t>
  </si>
  <si>
    <t>22-23 NFF NNDR allocation</t>
  </si>
  <si>
    <t>Post De-delegation and Education functions budget after deduction of 22-23 NFF NNDR allocation</t>
  </si>
  <si>
    <t>Total number of pre-16 high needs places in 2021-22</t>
  </si>
  <si>
    <t>Number of primary (excluding nursery class) current and main registered pupils in the school occupying high needs places in 2021-22</t>
  </si>
  <si>
    <t>Number of KS3 current and main registered pupils in the school occupying high needs places in 2021-22</t>
  </si>
  <si>
    <t>Number of KS4 current and main registered pupils in the school occupying high needs places in 2021-22</t>
  </si>
  <si>
    <t>Reason for variance in 2021-22 place number provided compared to place number information previously supplied to ESFA</t>
  </si>
  <si>
    <t>22-23 Split Sites</t>
  </si>
  <si>
    <t>Adjustment to 21-22 Rates</t>
  </si>
  <si>
    <t>22-23 PFI</t>
  </si>
  <si>
    <t>Other Adjustment to 21-22 Budget Shares</t>
  </si>
  <si>
    <t>22-23 Approved Exceptional Circumstance 1: Reserved for Additional lump sum for schools amalgamated during  FY21-22</t>
  </si>
  <si>
    <t>IDACI Band F</t>
  </si>
  <si>
    <t>IDACI Band E</t>
  </si>
  <si>
    <t>IDACI Band D</t>
  </si>
  <si>
    <t>IDACI Band C</t>
  </si>
  <si>
    <t>IDACI Band B</t>
  </si>
  <si>
    <t>IDACI Band A</t>
  </si>
  <si>
    <t>DfE No</t>
  </si>
  <si>
    <t>2022-23 PREMISES FACTORS</t>
  </si>
  <si>
    <t xml:space="preserve">Apply primary distance taper </t>
  </si>
  <si>
    <t>NFF, tapered or fixed sparsity primary lump sum?</t>
  </si>
  <si>
    <t xml:space="preserve">Apply secondary distance taper </t>
  </si>
  <si>
    <t>NFF, tapered or fixed sparsity secondary lump sum?</t>
  </si>
  <si>
    <t xml:space="preserve">Apply middle school distance taper </t>
  </si>
  <si>
    <t>NFF, tapered or fixed sparsity middle school lump sum?</t>
  </si>
  <si>
    <t xml:space="preserve">Apply all-through distance taper </t>
  </si>
  <si>
    <t>NFF, tapered or fixed sparsity all-through lump sum?</t>
  </si>
  <si>
    <t>https://www.cambslearntogether.co.uk/cambridgeshire-services-to-schools/cambridgeshire-schools-finance</t>
  </si>
  <si>
    <t>Total Funding per Pupil (excluding Split Site, Rates, PFI, Exceptional Premises)</t>
  </si>
  <si>
    <t>Total Individual School Budget (ISB) pre De-delegations &amp; Education Functions</t>
  </si>
  <si>
    <t>Check - should be zero</t>
  </si>
  <si>
    <t>NOTE: For Academies these budget figures are indicative only. Final figures will be provided by the Education &amp; Skills Funding Agency (ESFA), based on the local formula.</t>
  </si>
  <si>
    <t>22-23 Approved Exceptional Premises</t>
  </si>
  <si>
    <t>2022-23 Cambridgeshire School Budgets v1.6 as at 15th February 2022</t>
  </si>
  <si>
    <t>Total less NNDR</t>
  </si>
  <si>
    <t>Pri</t>
  </si>
  <si>
    <t>Sec</t>
  </si>
  <si>
    <t>2023/24</t>
  </si>
  <si>
    <t>Notional SEN budget for 2023/24</t>
  </si>
  <si>
    <t>2023-24 PREMISES FACTORS</t>
  </si>
  <si>
    <t>Pupil Numbers applied to 2022/23 budgets</t>
  </si>
  <si>
    <t>Pupil Numbers applied to 2023/24 budgets</t>
  </si>
  <si>
    <t>2022-23 Final Baseline Budgets (including business rates)</t>
  </si>
  <si>
    <t>2022-23 Final Baseline Supplementary Grant</t>
  </si>
  <si>
    <t>2022-23 Final Baseline Budgets (including business rates &amp; supplementary grant)</t>
  </si>
  <si>
    <t>Illustrative 2023-24 Budget (including business rates)</t>
  </si>
  <si>
    <t>Illustrative Change compared to 2022/23 Baseline</t>
  </si>
  <si>
    <t>Per Pupil Funding (including baselined supplementary funding &amp; excluding premises factors)</t>
  </si>
  <si>
    <t>Maintained Schools Revenue Balances as at 31st March 2020</t>
  </si>
  <si>
    <t>22/23</t>
  </si>
  <si>
    <t>23/24</t>
  </si>
  <si>
    <t>£</t>
  </si>
  <si>
    <t>%</t>
  </si>
  <si>
    <t>Variation to Pupil Numbers applied - actual funding will be based on guaranteed academic year numbers.</t>
  </si>
  <si>
    <t>NFF Factor</t>
  </si>
  <si>
    <t>Cambridgeshire Funding Formula (NFF) Unit Rates 2022-23</t>
  </si>
  <si>
    <t>National Funding Formula (NFF) Unit Rates 2023-24 (with ACA applied)</t>
  </si>
  <si>
    <t>Minimum Allowable 2023-24 Values</t>
  </si>
  <si>
    <t>Maximum Allowable 2023-24 Values</t>
  </si>
  <si>
    <t>£ Increase compared to 22/23</t>
  </si>
  <si>
    <t>% Increase compared to 22/23</t>
  </si>
  <si>
    <t>Basic per pupil entitlement (AWPU)</t>
  </si>
  <si>
    <t>AWPU: Primary</t>
  </si>
  <si>
    <t>AWPU: Secondary KS3</t>
  </si>
  <si>
    <t>AWPU: Secondary KS4</t>
  </si>
  <si>
    <t>Deprivation (based on ever 6 free school meal numbers)</t>
  </si>
  <si>
    <t>FSM current - Primary</t>
  </si>
  <si>
    <t>FSM current – Secondary</t>
  </si>
  <si>
    <t>Ever6 FSM – Primary</t>
  </si>
  <si>
    <t>Ever6 FSM – Secondary</t>
  </si>
  <si>
    <t>Primary IDACI F</t>
  </si>
  <si>
    <t>Primary IDACI E</t>
  </si>
  <si>
    <t>Primary IDACI D</t>
  </si>
  <si>
    <t>Primary IDACI C</t>
  </si>
  <si>
    <t>Primary IDACI B</t>
  </si>
  <si>
    <t>Primary IDACI A</t>
  </si>
  <si>
    <t>Secondary IDACI F</t>
  </si>
  <si>
    <t>Secondary IDACI E</t>
  </si>
  <si>
    <t>Secondary IDACI D</t>
  </si>
  <si>
    <t>Secondary IDACI C</t>
  </si>
  <si>
    <t>Secondary IDACI B</t>
  </si>
  <si>
    <t>Secondary IDACI A</t>
  </si>
  <si>
    <t>Pupil Mobility</t>
  </si>
  <si>
    <t>Minimum per pupil funding Primary</t>
  </si>
  <si>
    <t>Weighting not applied</t>
  </si>
  <si>
    <t>Minimum per pupil funding Secondary (KS3 and KS4 combined)</t>
  </si>
  <si>
    <t>Notes to the Table:</t>
  </si>
  <si>
    <t>Unit Values</t>
  </si>
  <si>
    <t>The "Unit Values" tab shows the funding formula rates applied in 2023/24 compared to the National Funding Formula (NFF) allocations and previous year allocations.  The ESFA have also introduced minimum allowable values which each LA must exceed as part of the move towards a direct national funding formula.</t>
  </si>
  <si>
    <t>The proforma details the total allocated via each of the formula factors, alongside the amounts required to fund the minimum funding guarantee (MFG) and Minimum per pupil levels (MPPL).</t>
  </si>
  <si>
    <t>For maintained Primary Schools the bottom section of the page shows the agreed de-delegations to be applied in 2023/24.</t>
  </si>
  <si>
    <t>The "All Schools 23-24 Detail" tab provides a breakdown of each formula factor by school.</t>
  </si>
  <si>
    <t xml:space="preserve">As noted above the figures for academies are indicative only, as final figures will be provided by the ESFA for the 2023/24 academic year.  Although they will be based on the same formula factors and unit values there could be differences due to pupil numbers, protections and business rates. </t>
  </si>
  <si>
    <t>23-24 Approved Exceptional Circumstance 1: Reserved for Additional lump sum for schools amalgamated during FY22-23</t>
  </si>
  <si>
    <t>23-24 Approved Exceptional Circumstance 2: Reserved for additional sparsity lump sum</t>
  </si>
  <si>
    <t>23-24 Approved Exceptional Circumstance 4</t>
  </si>
  <si>
    <t>23-24 Approved Exceptional Circumstance 5</t>
  </si>
  <si>
    <t>23-24 Approved Exceptional Circumstance 6</t>
  </si>
  <si>
    <t>23-24 Approved Exceptional Circumstance 7</t>
  </si>
  <si>
    <t>23-24 MFG budget using minimum funding level</t>
  </si>
  <si>
    <t>23-24 MFG Budget</t>
  </si>
  <si>
    <t>23-24 MFG Unit Value</t>
  </si>
  <si>
    <t>23-24 MFG Adjustment</t>
  </si>
  <si>
    <t>23-24 Post MFG Budget</t>
  </si>
  <si>
    <t>23-24 Post MFG per pupil Budget</t>
  </si>
  <si>
    <t>Orchards Church of England Academy</t>
  </si>
  <si>
    <t>Spaldwick Primary School</t>
  </si>
  <si>
    <t>Hartford Infant and Preschool</t>
  </si>
  <si>
    <t>Thriplow CofE Primary School</t>
  </si>
  <si>
    <t>Exceptional Premises</t>
  </si>
  <si>
    <t>Based on pupil data in the October census</t>
  </si>
  <si>
    <t>Baseline Supplementary Grant (2022-23 Only)</t>
  </si>
  <si>
    <t>Total Schools Block Funding post De-delegation - Including Notional Business Rates Funding for 23/24</t>
  </si>
  <si>
    <t>Please note: Funding calculated based on additional 30 primary pupils from September 23.</t>
  </si>
  <si>
    <t>Please note: Funding calculated based on 60 pupils from April to August and 90 pupils from September.  Submitted guaranteed numbers of 90 from September 2023.</t>
  </si>
  <si>
    <t>Please note: Funding calculated based on 480 pupils from April to August and 600 pupils from September.  Submitted guaranteed numbers of 600 from September 2023.</t>
  </si>
  <si>
    <t>Please note: Funding calculated based on 390 pupils from April to August and 450 pupils from September. Submitted guaranteed numbers of 450 from September 2023.</t>
  </si>
  <si>
    <t>Please note: Funding calculated based on 420 pupils from April to August and 480 pupils from September.  Submitted guaranteed numbers of 480 from September 2023.</t>
  </si>
  <si>
    <t>Please note: Funding calculated based on 90 pupils from April to August and 120 pupils from September.  Submitted guaranteed numbers of 120 from September 2023.</t>
  </si>
  <si>
    <t>Rows 45 to 48 are populated with the NFF methodology, please leave this as is if you wish to follow the NFF. As per the Operational Guidance, the distance thresholds can be increased or the year group size thresholds decreased and the distance threshold taper is optional. An alternative method of allocation to the NFF’s average year group size taper can be chosen: the continuous taper (Tapered) or fixed sum (Fixed). Examples of each are provided in the Operational Guidance.</t>
  </si>
  <si>
    <t xml:space="preserve">Where a value less than 0% or greater than 0.5% has been entered please provide the disapplication reference number authorising the value </t>
  </si>
  <si>
    <t>23-24 NFF NNDR allocation</t>
  </si>
  <si>
    <t>Adjustment to 22-23 rates (or inflationary increases to 23-24 rates)</t>
  </si>
  <si>
    <t>22-23 Adjustments</t>
  </si>
  <si>
    <t>23-24 Adjustment</t>
  </si>
  <si>
    <t>Revised 23-24 allocation</t>
  </si>
  <si>
    <t>Business Rates - Prior Year Adjustments - Maintained Schools Only</t>
  </si>
  <si>
    <t>Business Rates 23/24 - Notional for Academies</t>
  </si>
  <si>
    <t>Weighting not applied to MPPL</t>
  </si>
  <si>
    <r>
      <t>a)</t>
    </r>
    <r>
      <rPr>
        <sz val="11"/>
        <color theme="1"/>
        <rFont val="Arial"/>
        <family val="2"/>
        <charset val="0"/>
      </rPr>
      <t xml:space="preserve">       </t>
    </r>
    <r>
      <rPr>
        <sz val="11"/>
        <rFont val="Arial"/>
        <family val="2"/>
        <charset val="0"/>
      </rPr>
      <t>The values for sparsity are not included in the table above as are variable up to a new maximum of £56,300 for primary schools and £81,900 for secondary schools.</t>
    </r>
  </si>
  <si>
    <r>
      <t>b)</t>
    </r>
    <r>
      <rPr>
        <sz val="11"/>
        <color theme="1"/>
        <rFont val="Arial"/>
        <family val="2"/>
        <charset val="0"/>
      </rPr>
      <t xml:space="preserve">      </t>
    </r>
    <r>
      <rPr>
        <sz val="11"/>
        <rFont val="Arial"/>
        <family val="2"/>
        <charset val="0"/>
      </rPr>
      <t xml:space="preserve">Equally the DfE recognises that some factors cannot easily be allocated on a formulaic basis and under the NFF continue to be funded at historical or actual funding levels. This covers the premises factors which includes PFI, split site (increased to £110k) and business rates for those schools affected. </t>
    </r>
  </si>
  <si>
    <t>Please note: These figures are still draft subject to further amendments and ESFA approval of the local formula.</t>
  </si>
  <si>
    <r>
      <t xml:space="preserve">The "Budgets" tab allows schools to select their individual school from the dropdown in cell </t>
    </r>
    <r>
      <rPr>
        <b/>
        <sz val="11"/>
        <rFont val="Arial"/>
        <family val="2"/>
        <charset val="0"/>
      </rPr>
      <t>B4</t>
    </r>
    <r>
      <rPr>
        <sz val="11"/>
        <rFont val="Arial"/>
        <family val="2"/>
        <charset val="0"/>
      </rPr>
      <t xml:space="preserve"> and view the formula driven revenue budget allocation for the 2023/24 financial year. (illustrative for academies)</t>
    </r>
  </si>
  <si>
    <t>Draft Cambridgeshire Unit Rates 2023-24 (Weighting Applied)</t>
  </si>
  <si>
    <t>Version 1.2</t>
  </si>
  <si>
    <t>There is also a comparison to the published 2022/23 figures to show where funding allocations have changed between years (adjusted for the baselining of the 2022/23 supplementary grant.</t>
  </si>
  <si>
    <t>Columns J and K of the "Budgets" tab show the notional SEN budget for each school. This is not an additional allocation, but is a proportion of the delegated budget notionally identified to support  the first £6,000 of SEN needs of all pupils, both Low Costs High Incidence and High Cost Low Incidence.  Each local authority is required to calculate notional SEN budgets for mainstream schools and academies, and following discussion and approval by Cambridgeshire Schools Forum the revised % to be applied for 2023/24 are:</t>
  </si>
  <si>
    <t>- 10% of FSM and FSM6 Funding in Primary Sector and Secondary Sectors</t>
  </si>
  <si>
    <t>- 75% of IDACI Deprivation Funding in Primary Sector and Secondary Sectors</t>
  </si>
  <si>
    <t>- 6% of Basic Per Pupil Entitlement</t>
  </si>
  <si>
    <t>- 45% of Prior Attainment Funding in Primary Sector and Secondary Sectors</t>
  </si>
  <si>
    <t xml:space="preserve">Further details of the funding formula and the how the individual factors are calculated will be published in the Primary and Seconday School Revenue Funding Guidance document within the Budgets &amp; Funding section at: </t>
  </si>
  <si>
    <t>Above minimum - Ok</t>
  </si>
  <si>
    <t>Cambridgeshire</t>
  </si>
  <si>
    <t>Additional lump sum for schools amalgamated during FY22-23</t>
  </si>
  <si>
    <t>Exceptional Circumstance4</t>
  </si>
  <si>
    <t>Exceptional Circumstance5</t>
  </si>
  <si>
    <t>Exceptional Circumstance6</t>
  </si>
  <si>
    <t>Exceptional Circumstance7</t>
  </si>
  <si>
    <t>Other Adjustment to 22-23 Budget Shares</t>
  </si>
  <si>
    <t>1 :</t>
  </si>
  <si>
    <t>Total Funding For Schools Block Formula (including growth and falling rolls funding) after deduction of 23-24 NFF NNDR allocation</t>
  </si>
  <si>
    <t>North West Cambridgeshire</t>
  </si>
  <si>
    <t>Fenland</t>
  </si>
  <si>
    <t>North East Cambridgeshire</t>
  </si>
  <si>
    <t>King's Lynn and West Norfolk</t>
  </si>
  <si>
    <t>South West Norfolk</t>
  </si>
  <si>
    <t>East Cambridgeshire</t>
  </si>
  <si>
    <t>South East Cambridgeshire</t>
  </si>
  <si>
    <t>Cambridgeshire Schools Budgets 2023/24</t>
  </si>
  <si>
    <t>Updated: 24th February 2023</t>
  </si>
  <si>
    <t>Formula Funding Factors and Rates to be applied in 2023/24 Budgets - v1.2 as at 24th February 2023</t>
  </si>
  <si>
    <t>Local Authority Funding Proforma - v1.2 as at 24th February 2023</t>
  </si>
  <si>
    <t>Cambridgeshire Schools Budgets 2023/24 v1.2 - as at 24th February 2023</t>
  </si>
</sst>
</file>

<file path=xl/styles.xml><?xml version="1.0" encoding="utf-8"?>
<styleSheet xmlns:mc="http://schemas.openxmlformats.org/markup-compatibility/2006" xmlns:x14ac="http://schemas.microsoft.com/office/spreadsheetml/2009/9/ac" xmlns="http://schemas.openxmlformats.org/spreadsheetml/2006/main" mc:Ignorable="x14ac">
  <numFmts count="16">
    <numFmt numFmtId="6" formatCode="&quot;£&quot;#,##0;[Red]\-&quot;£&quot;#,##0"/>
    <numFmt numFmtId="44" formatCode="_-&quot;£&quot;* #,##0.00_-;\-&quot;£&quot;* #,##0.00_-;_-&quot;£&quot;* &quot;-&quot;??_-;_-@_-"/>
    <numFmt numFmtId="43" formatCode="_-* #,##0.00_-;\-* #,##0.00_-;_-* &quot;-&quot;??_-;_-@_-"/>
    <numFmt numFmtId="164" formatCode="&quot;£&quot;#,##0"/>
    <numFmt numFmtId="165" formatCode="#,##0.00_ ;[Red]\-#,##0.00\ "/>
    <numFmt numFmtId="166" formatCode="&quot;£&quot;#,##0.00"/>
    <numFmt numFmtId="167" formatCode="&quot;£&quot;#,##0.00_);[Red]\(&quot;£&quot;#,##0.00\)"/>
    <numFmt numFmtId="168" formatCode="&quot;£&quot;#,##0_);[Red]\(&quot;£&quot;#,##0\)"/>
    <numFmt numFmtId="169" formatCode="0.0"/>
    <numFmt numFmtId="170" formatCode="#,##0_ ;\-#,##0\ "/>
    <numFmt numFmtId="171" formatCode="0.0%"/>
    <numFmt numFmtId="172" formatCode="#,##0.00_ ;\-#,##0.00\ "/>
    <numFmt numFmtId="173" formatCode="_(&quot;£&quot;* #,##0.00_);_(&quot;£&quot;* \(#,##0.00\);_(&quot;£&quot;* &quot;-&quot;??_);_(@_)"/>
    <numFmt numFmtId="174" formatCode="_-* #,##0_-;\-* #,##0_-;_-* &quot;-&quot;??_-;_-@_-"/>
    <numFmt numFmtId="175" formatCode="0.0000000000000000000000"/>
    <numFmt numFmtId="176" formatCode="0.0000"/>
  </numFmts>
  <fonts count="33">
    <font>
      <sz val="11"/>
      <color theme="1"/>
      <name val="Calibri"/>
      <family val="2"/>
      <charset val="0"/>
      <scheme val="minor"/>
    </font>
    <font>
      <b/>
      <sz val="11"/>
      <color theme="1"/>
      <name val="Calibri"/>
      <family val="2"/>
      <charset val="0"/>
      <scheme val="minor"/>
    </font>
    <font>
      <b/>
      <u val="single"/>
      <sz val="10"/>
      <name val="Arial"/>
      <family val="2"/>
      <charset val="0"/>
    </font>
    <font>
      <u val="single"/>
      <sz val="10"/>
      <color theme="10"/>
      <name val="Arial"/>
      <family val="2"/>
      <charset val="0"/>
    </font>
    <font>
      <sz val="11"/>
      <color theme="1"/>
      <name val="Calibri"/>
      <family val="2"/>
      <charset val="0"/>
      <scheme val="minor"/>
    </font>
    <font>
      <sz val="10"/>
      <name val="Arial"/>
      <family val="2"/>
      <charset val="0"/>
    </font>
    <font>
      <sz val="9"/>
      <color indexed="81"/>
      <name val="Tahoma"/>
      <family val="2"/>
      <charset val="0"/>
    </font>
    <font>
      <b/>
      <sz val="9"/>
      <color indexed="81"/>
      <name val="Tahoma"/>
      <family val="2"/>
      <charset val="0"/>
    </font>
    <font>
      <sz val="8"/>
      <color indexed="81"/>
      <name val="Tahoma"/>
      <family val="2"/>
      <charset val="0"/>
    </font>
    <font>
      <b/>
      <i/>
      <sz val="10"/>
      <name val="Arial"/>
      <family val="2"/>
      <charset val="0"/>
    </font>
    <font>
      <b/>
      <sz val="11"/>
      <color theme="1"/>
      <name val="Arial"/>
      <family val="2"/>
      <charset val="0"/>
    </font>
    <font>
      <sz val="11"/>
      <color theme="1"/>
      <name val="Arial"/>
      <family val="2"/>
      <charset val="0"/>
    </font>
    <font>
      <b/>
      <u val="single"/>
      <sz val="14"/>
      <color theme="1"/>
      <name val="Arial"/>
      <family val="2"/>
      <charset val="0"/>
    </font>
    <font>
      <b/>
      <u val="single"/>
      <sz val="11"/>
      <color theme="1"/>
      <name val="Arial"/>
      <family val="2"/>
      <charset val="0"/>
    </font>
    <font>
      <b/>
      <sz val="11"/>
      <color rgb="FFFF0000"/>
      <name val="Arial"/>
      <family val="2"/>
      <charset val="0"/>
    </font>
    <font>
      <sz val="11"/>
      <color rgb="FFFF0000"/>
      <name val="Arial"/>
      <family val="2"/>
      <charset val="0"/>
    </font>
    <font>
      <sz val="11"/>
      <name val="Arial"/>
      <family val="2"/>
      <charset val="0"/>
    </font>
    <font>
      <b/>
      <sz val="8"/>
      <color indexed="81"/>
      <name val="Tahoma"/>
      <family val="2"/>
      <charset val="0"/>
    </font>
    <font>
      <b/>
      <sz val="24"/>
      <color rgb="FFFF0000"/>
      <name val="Arial"/>
      <family val="2"/>
      <charset val="0"/>
    </font>
    <font>
      <sz val="11"/>
      <color theme="0"/>
      <name val="Arial"/>
      <family val="2"/>
      <charset val="0"/>
    </font>
    <font>
      <b/>
      <u val="single"/>
      <sz val="14"/>
      <name val="Arial"/>
      <family val="2"/>
      <charset val="0"/>
    </font>
    <font>
      <b/>
      <u val="single"/>
      <sz val="11"/>
      <name val="Arial"/>
      <family val="2"/>
      <charset val="0"/>
    </font>
    <font>
      <b/>
      <i/>
      <sz val="11"/>
      <color rgb="FFFF0000"/>
      <name val="Arial"/>
      <family val="2"/>
      <charset val="0"/>
    </font>
    <font>
      <b/>
      <sz val="11"/>
      <name val="Arial"/>
      <family val="2"/>
      <charset val="0"/>
    </font>
    <font>
      <b/>
      <sz val="10"/>
      <name val="Arial"/>
      <family val="2"/>
      <charset val="0"/>
    </font>
    <font>
      <sz val="11"/>
      <color theme="4" tint="-0.249946592608417"/>
      <name val="Arial"/>
      <family val="2"/>
      <charset val="0"/>
    </font>
    <font>
      <b/>
      <sz val="11"/>
      <color indexed="8"/>
      <name val="Arial"/>
      <family val="2"/>
      <charset val="0"/>
    </font>
    <font>
      <i/>
      <sz val="10"/>
      <color rgb="FFFF0000"/>
      <name val="Arial"/>
      <family val="2"/>
      <charset val="0"/>
    </font>
    <font>
      <b/>
      <sz val="10"/>
      <color rgb="FFFF0000"/>
      <name val="Arial"/>
      <family val="2"/>
      <charset val="0"/>
    </font>
    <font>
      <i/>
      <sz val="11"/>
      <color rgb="FFFF0000"/>
      <name val="Arial"/>
      <family val="2"/>
      <charset val="0"/>
    </font>
    <font>
      <sz val="10"/>
      <color theme="1"/>
      <name val="Arial"/>
      <family val="2"/>
      <charset val="0"/>
    </font>
    <font>
      <b/>
      <sz val="14"/>
      <name val="Arial"/>
      <family val="2"/>
      <charset val="0"/>
    </font>
    <font>
      <u val="single"/>
      <sz val="11"/>
      <color theme="10"/>
      <name val="Arial"/>
      <family val="2"/>
      <charset val="0"/>
    </font>
  </fonts>
  <fills count="29">
    <fill>
      <patternFill patternType="none">
        <fgColor indexed="64"/>
        <bgColor indexed="65"/>
      </patternFill>
    </fill>
    <fill>
      <patternFill patternType="gray125">
        <fgColor indexed="64"/>
        <bgColor indexed="65"/>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CFFFF"/>
        <bgColor indexed="64"/>
      </patternFill>
    </fill>
    <fill>
      <patternFill patternType="darkGray">
        <bgColor theme="0"/>
      </patternFill>
    </fill>
    <fill>
      <patternFill patternType="solid">
        <fgColor rgb="FFCCCCFF"/>
        <bgColor indexed="64"/>
      </patternFill>
    </fill>
    <fill>
      <patternFill patternType="darkGray">
        <fgColor theme="1" tint="0.34998626667073579"/>
        <bgColor rgb="FFCCFFFF"/>
      </patternFill>
    </fill>
    <fill>
      <patternFill patternType="darkGray">
        <fgColor theme="1" tint="0.34998626667073579"/>
        <bgColor rgb="FFCCCCFF"/>
      </patternFill>
    </fill>
    <fill>
      <patternFill patternType="solid">
        <fgColor rgb="FFCCCCFF"/>
        <bgColor rgb="FFCCCCFF"/>
      </patternFill>
    </fill>
    <fill>
      <patternFill patternType="solid">
        <fgColor rgb="FFCCCCFF"/>
        <bgColor theme="1" tint="0.34998626667073579"/>
      </patternFill>
    </fill>
    <fill>
      <patternFill patternType="solid">
        <fgColor rgb="FFCCCCFF"/>
        <bgColor theme="0"/>
      </patternFill>
    </fill>
    <fill>
      <patternFill patternType="darkGray">
        <fgColor theme="0"/>
        <bgColor theme="0"/>
      </patternFill>
    </fill>
    <fill>
      <patternFill patternType="darkGray">
        <fgColor theme="1" tint="0.34998626667073579"/>
        <bgColor theme="0"/>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999FF"/>
        <bgColor indexed="64"/>
      </patternFill>
    </fill>
  </fills>
  <borders count="7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767">
    <xf numFmtId="0" fontId="0" fillId="0" borderId="0"/>
    <xf numFmtId="43" fontId="0" fillId="0" borderId="0" applyAlignment="0" applyBorder="0" applyFont="0" applyFill="0" applyProtection="0"/>
    <xf numFmtId="0" fontId="3" fillId="0" borderId="0" applyAlignment="0" applyBorder="0" applyNumberFormat="0" applyFill="0" applyProtection="0"/>
    <xf numFmtId="43" fontId="5" fillId="0" borderId="0" applyAlignment="0" applyBorder="0" applyFont="0" applyFill="0" applyProtection="0"/>
    <xf numFmtId="0" fontId="5" fillId="0" borderId="0"/>
    <xf numFmtId="44" fontId="5" fillId="0" borderId="0" applyAlignment="0" applyBorder="0" applyFont="0" applyFill="0" applyProtection="0"/>
    <xf numFmtId="173" fontId="5" fillId="0" borderId="0" applyAlignment="0" applyBorder="0" applyFont="0" applyFill="0" applyProtection="0"/>
    <xf numFmtId="9" fontId="5" fillId="0" borderId="0" applyAlignment="0" applyBorder="0" applyFont="0" applyFill="0" applyProtection="0"/>
    <xf numFmtId="9" fontId="0" fillId="0" borderId="0" applyAlignment="0" applyBorder="0" applyFont="0" applyFill="0" applyProtection="0"/>
  </cellStyleXfs>
  <cellXfs>
    <xf numFmtId="0" fontId="0" fillId="0" borderId="0" xfId="0"/>
    <xf numFmtId="0" fontId="9" fillId="0" borderId="1" xfId="0" applyAlignment="1" applyBorder="1" applyFont="1">
      <alignment wrapText="1"/>
    </xf>
    <xf numFmtId="0" fontId="9" fillId="0" borderId="0" xfId="0" applyAlignment="1" applyFont="1">
      <alignment wrapText="1"/>
    </xf>
    <xf numFmtId="0" fontId="0" fillId="0" borderId="0" xfId="0" applyAlignment="1">
      <alignment wrapText="1"/>
    </xf>
    <xf numFmtId="166" fontId="0" fillId="0" borderId="0" xfId="0" applyNumberFormat="1"/>
    <xf numFmtId="166" fontId="1" fillId="0" borderId="0" xfId="0" applyFont="1" applyNumberFormat="1"/>
    <xf numFmtId="0" fontId="11" fillId="2" borderId="0" xfId="0" applyFont="1" applyFill="1"/>
    <xf numFmtId="0" fontId="11" fillId="3" borderId="0" xfId="0" applyFont="1" applyFill="1"/>
    <xf numFmtId="0" fontId="11" fillId="0" borderId="0" xfId="0" applyFont="1"/>
    <xf numFmtId="0" fontId="13" fillId="2" borderId="0" xfId="0" applyFont="1" applyFill="1"/>
    <xf numFmtId="0" fontId="10" fillId="2" borderId="2" xfId="0" applyAlignment="1" applyBorder="1" applyFont="1" applyFill="1">
      <alignment horizontal="center" vertical="center" wrapText="1"/>
    </xf>
    <xf numFmtId="3" fontId="10" fillId="3" borderId="2" xfId="0" applyAlignment="1" applyBorder="1" applyFont="1" applyNumberFormat="1" applyFill="1">
      <alignment horizontal="center" vertical="center" wrapText="1"/>
    </xf>
    <xf numFmtId="0" fontId="10" fillId="3" borderId="2" xfId="0" applyAlignment="1" applyBorder="1" applyFont="1" applyFill="1">
      <alignment horizontal="center" vertical="center" wrapText="1"/>
    </xf>
    <xf numFmtId="0" fontId="10" fillId="2" borderId="0" xfId="0" applyAlignment="1" applyFont="1" applyFill="1">
      <alignment horizontal="center" vertical="center" wrapText="1"/>
    </xf>
    <xf numFmtId="0" fontId="10" fillId="2" borderId="2" xfId="0" applyAlignment="1" applyBorder="1" applyFont="1" applyFill="1">
      <alignment wrapText="1"/>
    </xf>
    <xf numFmtId="0" fontId="10" fillId="3" borderId="2" xfId="0" applyAlignment="1" applyBorder="1" applyFont="1" applyFill="1">
      <alignment wrapText="1"/>
    </xf>
    <xf numFmtId="9" fontId="10" fillId="2" borderId="2" xfId="0" applyAlignment="1" applyBorder="1" applyFont="1" applyNumberFormat="1" applyFill="1">
      <alignment horizontal="center" wrapText="1"/>
    </xf>
    <xf numFmtId="0" fontId="10" fillId="2" borderId="0" xfId="0" applyAlignment="1" applyFont="1" applyFill="1">
      <alignment wrapText="1"/>
    </xf>
    <xf numFmtId="0" fontId="10" fillId="4" borderId="2" xfId="0" applyBorder="1" applyFont="1" applyFill="1"/>
    <xf numFmtId="0" fontId="10" fillId="4" borderId="3" xfId="0" applyBorder="1" applyFont="1" applyFill="1"/>
    <xf numFmtId="0" fontId="10" fillId="4" borderId="4" xfId="0" applyBorder="1" applyFont="1" applyFill="1"/>
    <xf numFmtId="3" fontId="10" fillId="5" borderId="2" xfId="0" applyAlignment="1" applyBorder="1" applyFont="1" applyNumberFormat="1" applyFill="1">
      <alignment vertical="top"/>
    </xf>
    <xf numFmtId="164" fontId="10" fillId="5" borderId="2" xfId="0" applyAlignment="1" applyBorder="1" applyFont="1" applyNumberFormat="1" applyFill="1">
      <alignment horizontal="center" vertical="top"/>
    </xf>
    <xf numFmtId="3" fontId="10" fillId="5" borderId="2" xfId="0" applyAlignment="1" applyBorder="1" applyFont="1" applyNumberFormat="1" applyFill="1">
      <alignment horizontal="center" vertical="top"/>
    </xf>
    <xf numFmtId="4" fontId="10" fillId="5" borderId="2" xfId="0" applyAlignment="1" applyBorder="1" applyFont="1" applyNumberFormat="1" applyFill="1">
      <alignment horizontal="center" vertical="top"/>
    </xf>
    <xf numFmtId="3" fontId="10" fillId="5" borderId="5" xfId="0" applyAlignment="1" applyBorder="1" applyFont="1" applyNumberFormat="1" applyFill="1">
      <alignment vertical="top"/>
    </xf>
    <xf numFmtId="0" fontId="16" fillId="2" borderId="2" xfId="0" applyBorder="1" applyFont="1" applyFill="1"/>
    <xf numFmtId="0" fontId="11" fillId="2" borderId="2" xfId="0" applyBorder="1" applyFont="1" applyFill="1"/>
    <xf numFmtId="164" fontId="11" fillId="2" borderId="2" xfId="0" applyAlignment="1" applyBorder="1" applyFont="1" applyNumberFormat="1" applyFill="1">
      <alignment horizontal="center"/>
    </xf>
    <xf numFmtId="3" fontId="11" fillId="3" borderId="2" xfId="0" applyAlignment="1" applyBorder="1" applyFont="1" applyNumberFormat="1" applyFill="1">
      <alignment horizontal="center"/>
    </xf>
    <xf numFmtId="4" fontId="11" fillId="2" borderId="2" xfId="0" applyAlignment="1" applyBorder="1" applyFont="1" applyNumberFormat="1" applyFill="1">
      <alignment horizontal="center"/>
    </xf>
    <xf numFmtId="4" fontId="11" fillId="2" borderId="2" xfId="1" applyAlignment="1" applyBorder="1" applyFont="1" applyNumberFormat="1" applyFill="1">
      <alignment horizontal="center"/>
    </xf>
    <xf numFmtId="165" fontId="11" fillId="2" borderId="2" xfId="0" applyAlignment="1" applyBorder="1" applyFont="1" applyNumberFormat="1" applyFill="1">
      <alignment horizontal="center"/>
    </xf>
    <xf numFmtId="3" fontId="11" fillId="3" borderId="2" xfId="0" applyBorder="1" applyFont="1" applyNumberFormat="1" applyFill="1"/>
    <xf numFmtId="164" fontId="10" fillId="2" borderId="2" xfId="0" applyAlignment="1" applyBorder="1" applyFont="1" applyNumberFormat="1" applyFill="1">
      <alignment horizontal="center"/>
    </xf>
    <xf numFmtId="164" fontId="11" fillId="3" borderId="2" xfId="0" applyAlignment="1" applyBorder="1" applyFont="1" applyNumberFormat="1" applyFill="1">
      <alignment horizontal="center"/>
    </xf>
    <xf numFmtId="6" fontId="11" fillId="2" borderId="2" xfId="0" applyAlignment="1" applyBorder="1" applyFont="1" applyNumberFormat="1" applyFill="1">
      <alignment horizontal="center"/>
    </xf>
    <xf numFmtId="164" fontId="11" fillId="2" borderId="2" xfId="1" applyAlignment="1" applyBorder="1" applyFont="1" applyNumberFormat="1" applyFill="1">
      <alignment horizontal="center"/>
    </xf>
    <xf numFmtId="0" fontId="11" fillId="3" borderId="2" xfId="0" applyBorder="1" applyFont="1" applyFill="1"/>
    <xf numFmtId="0" fontId="16" fillId="0" borderId="2" xfId="0" applyBorder="1" applyFont="1"/>
    <xf numFmtId="0" fontId="11" fillId="0" borderId="2" xfId="0" applyBorder="1" applyFont="1"/>
    <xf numFmtId="0" fontId="11" fillId="2" borderId="0" xfId="0" applyAlignment="1" applyFont="1" applyFill="1">
      <alignment horizontal="center"/>
    </xf>
    <xf numFmtId="3" fontId="11" fillId="3" borderId="0" xfId="0" applyAlignment="1" applyFont="1" applyNumberFormat="1" applyFill="1">
      <alignment horizontal="center"/>
    </xf>
    <xf numFmtId="4" fontId="11" fillId="2" borderId="0" xfId="0" applyAlignment="1" applyFont="1" applyNumberFormat="1" applyFill="1">
      <alignment horizontal="center"/>
    </xf>
    <xf numFmtId="165" fontId="11" fillId="2" borderId="0" xfId="0" applyAlignment="1" applyFont="1" applyNumberFormat="1" applyFill="1">
      <alignment horizontal="center"/>
    </xf>
    <xf numFmtId="3" fontId="11" fillId="3" borderId="0" xfId="0" applyFont="1" applyNumberFormat="1" applyFill="1"/>
    <xf numFmtId="164" fontId="11" fillId="2" borderId="0" xfId="0" applyAlignment="1" applyFont="1" applyNumberFormat="1" applyFill="1">
      <alignment horizontal="center"/>
    </xf>
    <xf numFmtId="164" fontId="11" fillId="0" borderId="0" xfId="0" applyAlignment="1" applyFont="1" applyNumberFormat="1">
      <alignment horizontal="center"/>
    </xf>
    <xf numFmtId="164" fontId="11" fillId="3" borderId="0" xfId="0" applyAlignment="1" applyFont="1" applyNumberFormat="1" applyFill="1">
      <alignment horizontal="center"/>
    </xf>
    <xf numFmtId="6" fontId="11" fillId="2" borderId="0" xfId="0" applyAlignment="1" applyFont="1" applyNumberFormat="1" applyFill="1">
      <alignment horizontal="center"/>
    </xf>
    <xf numFmtId="164" fontId="11" fillId="0" borderId="2" xfId="0" applyAlignment="1" applyBorder="1" applyFont="1" applyNumberFormat="1">
      <alignment horizontal="center"/>
    </xf>
    <xf numFmtId="3" fontId="11" fillId="0" borderId="0" xfId="0" applyFont="1" applyNumberFormat="1"/>
    <xf numFmtId="13" fontId="10" fillId="2" borderId="2" xfId="0" applyAlignment="1" applyBorder="1" applyFont="1" applyNumberFormat="1" applyFill="1" quotePrefix="1">
      <alignment horizontal="center" wrapText="1"/>
    </xf>
    <xf numFmtId="171" fontId="10" fillId="5" borderId="2" xfId="8" applyAlignment="1" applyBorder="1" applyFont="1" applyNumberFormat="1" applyFill="1">
      <alignment horizontal="center" vertical="top"/>
    </xf>
    <xf numFmtId="164" fontId="10" fillId="0" borderId="2" xfId="1" applyAlignment="1" applyBorder="1" applyFont="1" applyNumberFormat="1" applyFill="1">
      <alignment horizontal="center"/>
    </xf>
    <xf numFmtId="171" fontId="11" fillId="2" borderId="2" xfId="8" applyAlignment="1" applyBorder="1" applyFont="1" applyNumberFormat="1" applyFill="1">
      <alignment horizontal="center"/>
    </xf>
    <xf numFmtId="164" fontId="11" fillId="2" borderId="2" xfId="0" applyBorder="1" applyFont="1" applyNumberFormat="1" applyFill="1"/>
    <xf numFmtId="164" fontId="11" fillId="2" borderId="2" xfId="0" applyAlignment="1" applyBorder="1" applyFont="1" applyNumberFormat="1" applyFill="1">
      <alignment horizontal="right"/>
    </xf>
    <xf numFmtId="0" fontId="10" fillId="2" borderId="2" xfId="0" applyBorder="1" applyFont="1" applyFill="1"/>
    <xf numFmtId="0" fontId="10" fillId="2" borderId="0" xfId="0" applyAlignment="1" applyFont="1" applyFill="1">
      <alignment horizontal="center"/>
    </xf>
    <xf numFmtId="3" fontId="10" fillId="3" borderId="2" xfId="0" applyAlignment="1" applyBorder="1" applyFont="1" applyNumberFormat="1" applyFill="1">
      <alignment horizontal="center"/>
    </xf>
    <xf numFmtId="4" fontId="10" fillId="2" borderId="2" xfId="0" applyAlignment="1" applyBorder="1" applyFont="1" applyNumberFormat="1" applyFill="1">
      <alignment horizontal="center"/>
    </xf>
    <xf numFmtId="165" fontId="10" fillId="2" borderId="2" xfId="0" applyAlignment="1" applyBorder="1" applyFont="1" applyNumberFormat="1" applyFill="1">
      <alignment horizontal="center"/>
    </xf>
    <xf numFmtId="3" fontId="10" fillId="3" borderId="2" xfId="0" applyBorder="1" applyFont="1" applyNumberFormat="1" applyFill="1"/>
    <xf numFmtId="164" fontId="10" fillId="3" borderId="2" xfId="0" applyAlignment="1" applyBorder="1" applyFont="1" applyNumberFormat="1" applyFill="1">
      <alignment horizontal="center"/>
    </xf>
    <xf numFmtId="6" fontId="10" fillId="2" borderId="2" xfId="0" applyAlignment="1" applyBorder="1" applyFont="1" applyNumberFormat="1" applyFill="1">
      <alignment horizontal="center"/>
    </xf>
    <xf numFmtId="171" fontId="10" fillId="2" borderId="2" xfId="8" applyAlignment="1" applyBorder="1" applyFont="1" applyNumberFormat="1" applyFill="1">
      <alignment horizontal="center"/>
    </xf>
    <xf numFmtId="164" fontId="10" fillId="0" borderId="2" xfId="0" applyAlignment="1" applyBorder="1" applyFont="1" applyNumberFormat="1">
      <alignment horizontal="center"/>
    </xf>
    <xf numFmtId="0" fontId="14" fillId="0" borderId="0" xfId="0" applyFont="1"/>
    <xf numFmtId="0" fontId="16" fillId="0" borderId="0" xfId="0" applyFont="1"/>
    <xf numFmtId="0" fontId="13" fillId="0" borderId="0" xfId="0" applyFont="1"/>
    <xf numFmtId="0" fontId="10" fillId="0" borderId="0" xfId="0" applyAlignment="1" applyFont="1">
      <alignment horizontal="center"/>
    </xf>
    <xf numFmtId="0" fontId="14" fillId="0" borderId="0" xfId="0" applyAlignment="1" applyFont="1">
      <alignment horizontal="center"/>
    </xf>
    <xf numFmtId="176" fontId="14" fillId="6" borderId="6" xfId="0" applyAlignment="1" applyBorder="1" applyFont="1" applyNumberFormat="1" applyFill="1">
      <alignment horizontal="center"/>
    </xf>
    <xf numFmtId="0" fontId="10" fillId="7" borderId="7" xfId="0" applyAlignment="1" applyBorder="1" applyFont="1" applyFill="1">
      <alignment horizontal="center" vertical="center" wrapText="1"/>
    </xf>
    <xf numFmtId="0" fontId="10" fillId="0" borderId="7" xfId="0" applyAlignment="1" applyBorder="1" applyFont="1">
      <alignment horizontal="center" vertical="center" wrapText="1"/>
    </xf>
    <xf numFmtId="0" fontId="10" fillId="6" borderId="7" xfId="0" applyAlignment="1" applyBorder="1" applyFont="1" applyFill="1">
      <alignment horizontal="center" vertical="center" wrapText="1"/>
    </xf>
    <xf numFmtId="0" fontId="16" fillId="0" borderId="7" xfId="0" applyBorder="1" applyFont="1"/>
    <xf numFmtId="164" fontId="16" fillId="7" borderId="7" xfId="0" applyAlignment="1" applyBorder="1" applyFont="1" applyNumberFormat="1" applyFill="1">
      <alignment horizontal="center" vertical="center" wrapText="1"/>
    </xf>
    <xf numFmtId="164" fontId="16" fillId="0" borderId="7" xfId="0" applyAlignment="1" applyBorder="1" applyFont="1" applyNumberFormat="1">
      <alignment horizontal="center" vertical="center" wrapText="1"/>
    </xf>
    <xf numFmtId="164" fontId="16" fillId="6" borderId="7" xfId="0" applyAlignment="1" applyBorder="1" applyFont="1" applyNumberFormat="1" applyFill="1">
      <alignment horizontal="center" vertical="center" wrapText="1"/>
    </xf>
    <xf numFmtId="10" fontId="16" fillId="0" borderId="7" xfId="7" applyAlignment="1" applyBorder="1" applyFont="1" applyNumberFormat="1">
      <alignment horizontal="center" vertical="center" wrapText="1"/>
    </xf>
    <xf numFmtId="3" fontId="16" fillId="0" borderId="0" xfId="0" applyFont="1" applyNumberFormat="1"/>
    <xf numFmtId="0" fontId="13" fillId="0" borderId="0" xfId="0" applyAlignment="1" applyFont="1">
      <alignment vertical="center"/>
    </xf>
    <xf numFmtId="0" fontId="11" fillId="0" borderId="0" xfId="0" applyAlignment="1" applyFont="1">
      <alignment vertical="center"/>
    </xf>
    <xf numFmtId="0" fontId="16" fillId="0" borderId="7" xfId="0" applyAlignment="1" applyBorder="1" applyFont="1">
      <alignment vertical="center" wrapText="1"/>
    </xf>
    <xf numFmtId="0" fontId="14" fillId="4" borderId="3" xfId="0" applyAlignment="1" applyBorder="1" applyFont="1" applyFill="1">
      <alignment horizontal="center"/>
    </xf>
    <xf numFmtId="0" fontId="14" fillId="2" borderId="0" xfId="0" applyFont="1" applyFill="1"/>
    <xf numFmtId="0" fontId="10" fillId="2" borderId="3" xfId="0" applyAlignment="1" applyBorder="1" applyFont="1" applyFill="1">
      <alignment horizontal="center" vertical="center" wrapText="1"/>
    </xf>
    <xf numFmtId="0" fontId="18" fillId="0" borderId="0" xfId="0" applyFont="1"/>
    <xf numFmtId="0" fontId="19" fillId="0" borderId="0" xfId="0" applyFont="1"/>
    <xf numFmtId="0" fontId="16" fillId="8" borderId="8" xfId="0" applyBorder="1" applyFont="1" applyFill="1"/>
    <xf numFmtId="0" fontId="16" fillId="8" borderId="9" xfId="0" applyBorder="1" applyFont="1" applyFill="1"/>
    <xf numFmtId="0" fontId="16" fillId="8" borderId="10" xfId="0" applyBorder="1" applyFont="1" applyFill="1"/>
    <xf numFmtId="0" fontId="20" fillId="8" borderId="11" xfId="0" applyBorder="1" applyFont="1" applyFill="1"/>
    <xf numFmtId="0" fontId="16" fillId="8" borderId="0" xfId="0" applyBorder="1" applyFont="1" applyFill="1"/>
    <xf numFmtId="0" fontId="21" fillId="8" borderId="0" xfId="0" applyBorder="1" applyFont="1" applyFill="1"/>
    <xf numFmtId="0" fontId="16" fillId="8" borderId="1" xfId="0" applyBorder="1" applyFont="1" applyFill="1"/>
    <xf numFmtId="0" fontId="16" fillId="8" borderId="11" xfId="0" applyBorder="1" applyFont="1" applyFill="1"/>
    <xf numFmtId="0" fontId="22" fillId="0" borderId="0" xfId="0" applyFont="1"/>
    <xf numFmtId="0" fontId="16" fillId="2" borderId="0" xfId="0" applyFont="1" applyFill="1"/>
    <xf numFmtId="0" fontId="16" fillId="2" borderId="0" xfId="0" applyAlignment="1" applyFont="1" applyFill="1">
      <alignment horizontal="left"/>
    </xf>
    <xf numFmtId="0" fontId="16" fillId="2" borderId="0" xfId="0" applyAlignment="1" applyFont="1" applyFill="1">
      <alignment horizontal="center"/>
    </xf>
    <xf numFmtId="0" fontId="19" fillId="2" borderId="0" xfId="0" applyFont="1" applyFill="1"/>
    <xf numFmtId="0" fontId="16" fillId="2" borderId="8" xfId="0" applyBorder="1" applyFont="1" applyFill="1"/>
    <xf numFmtId="0" fontId="16" fillId="2" borderId="9" xfId="0" applyAlignment="1" applyBorder="1" applyFont="1" applyFill="1">
      <alignment horizontal="left"/>
    </xf>
    <xf numFmtId="0" fontId="16" fillId="2" borderId="9" xfId="0" applyAlignment="1" applyBorder="1" applyFont="1" applyFill="1">
      <alignment horizontal="center"/>
    </xf>
    <xf numFmtId="0" fontId="16" fillId="2" borderId="9" xfId="0" applyBorder="1" applyFont="1" applyFill="1"/>
    <xf numFmtId="0" fontId="16" fillId="2" borderId="10" xfId="0" applyBorder="1" applyFont="1" applyFill="1"/>
    <xf numFmtId="0" fontId="15" fillId="2" borderId="0" xfId="0" applyFont="1" applyFill="1"/>
    <xf numFmtId="0" fontId="16" fillId="2" borderId="11" xfId="0" applyBorder="1" applyFont="1" applyFill="1"/>
    <xf numFmtId="0" fontId="10" fillId="2" borderId="0" xfId="0" applyAlignment="1" applyFont="1" applyFill="1">
      <alignment vertical="center"/>
    </xf>
    <xf numFmtId="0" fontId="16" fillId="2" borderId="1" xfId="0" applyBorder="1" applyFont="1" applyFill="1"/>
    <xf numFmtId="0" fontId="23" fillId="0" borderId="0" xfId="0" applyAlignment="1" applyFont="1">
      <alignment vertical="center"/>
    </xf>
    <xf numFmtId="166" fontId="16" fillId="0" borderId="0" xfId="0" applyAlignment="1" applyFont="1" applyNumberFormat="1">
      <alignment vertical="center" wrapText="1"/>
    </xf>
    <xf numFmtId="0" fontId="23" fillId="0" borderId="0" xfId="0" applyAlignment="1" applyFont="1">
      <alignment vertical="center" wrapText="1"/>
    </xf>
    <xf numFmtId="10" fontId="16" fillId="0" borderId="0" xfId="4" applyAlignment="1" applyFont="1" applyNumberFormat="1">
      <alignment vertical="center"/>
    </xf>
    <xf numFmtId="0" fontId="16" fillId="0" borderId="0" xfId="0" applyAlignment="1" applyFont="1">
      <alignment horizontal="center" vertical="center"/>
    </xf>
    <xf numFmtId="0" fontId="23" fillId="0" borderId="7" xfId="0" applyAlignment="1" applyBorder="1" applyFont="1">
      <alignment horizontal="center" vertical="center" wrapText="1"/>
    </xf>
    <xf numFmtId="166" fontId="16" fillId="9" borderId="7" xfId="4" applyAlignment="1" applyBorder="1" applyFont="1" applyNumberFormat="1" applyFill="1">
      <alignment horizontal="center" vertical="center" wrapText="1"/>
    </xf>
    <xf numFmtId="0" fontId="23" fillId="2" borderId="0" xfId="4" applyAlignment="1" applyFont="1" applyFill="1">
      <alignment horizontal="left" vertical="center"/>
    </xf>
    <xf numFmtId="0" fontId="23" fillId="2" borderId="0" xfId="4" applyAlignment="1" applyFont="1" applyFill="1">
      <alignment horizontal="center" vertical="center"/>
    </xf>
    <xf numFmtId="0" fontId="21" fillId="2" borderId="0" xfId="4" applyAlignment="1" applyFont="1" applyFill="1">
      <alignment horizontal="left"/>
    </xf>
    <xf numFmtId="0" fontId="24" fillId="2" borderId="0" xfId="4" applyAlignment="1" applyFont="1" applyFill="1">
      <alignment horizontal="center"/>
    </xf>
    <xf numFmtId="0" fontId="24" fillId="2" borderId="0" xfId="4" applyFont="1" applyFill="1"/>
    <xf numFmtId="3" fontId="10" fillId="2" borderId="0" xfId="0" applyAlignment="1" applyFont="1" applyNumberFormat="1" applyFill="1">
      <alignment vertical="center"/>
    </xf>
    <xf numFmtId="0" fontId="24" fillId="2" borderId="7" xfId="4" applyAlignment="1" applyBorder="1" applyFont="1" applyFill="1">
      <alignment horizontal="center" vertical="center"/>
    </xf>
    <xf numFmtId="10" fontId="16" fillId="9" borderId="7" xfId="7" applyAlignment="1" applyBorder="1" applyFont="1" applyNumberFormat="1" applyFill="1" applyProtection="1">
      <alignment horizontal="center" vertical="center"/>
      <protection locked="0"/>
    </xf>
    <xf numFmtId="0" fontId="5" fillId="10" borderId="12" xfId="4" applyBorder="1" applyFont="1" applyFill="1"/>
    <xf numFmtId="0" fontId="5" fillId="10" borderId="5" xfId="4" applyBorder="1" applyFont="1" applyFill="1"/>
    <xf numFmtId="3" fontId="11" fillId="10" borderId="5" xfId="0" applyAlignment="1" applyBorder="1" applyFont="1" applyNumberFormat="1" applyFill="1">
      <alignment vertical="center"/>
    </xf>
    <xf numFmtId="0" fontId="16" fillId="10" borderId="13" xfId="0" applyBorder="1" applyFont="1" applyFill="1"/>
    <xf numFmtId="0" fontId="23" fillId="2" borderId="9" xfId="4" applyAlignment="1" applyBorder="1" applyFont="1" applyFill="1">
      <alignment horizontal="center" vertical="center" wrapText="1"/>
    </xf>
    <xf numFmtId="0" fontId="23" fillId="2" borderId="0" xfId="4" applyAlignment="1" applyFont="1" applyFill="1">
      <alignment horizontal="center" vertical="center" wrapText="1"/>
    </xf>
    <xf numFmtId="0" fontId="23" fillId="2" borderId="7" xfId="4" applyAlignment="1" applyBorder="1" applyFont="1" applyFill="1">
      <alignment horizontal="center" vertical="center" wrapText="1"/>
    </xf>
    <xf numFmtId="0" fontId="23" fillId="2" borderId="6" xfId="4" applyAlignment="1" applyBorder="1" applyFont="1" applyFill="1">
      <alignment horizontal="center" vertical="center" wrapText="1"/>
    </xf>
    <xf numFmtId="0" fontId="16" fillId="2" borderId="14" xfId="4" applyAlignment="1" applyBorder="1" applyFont="1" applyFill="1">
      <alignment horizontal="left" vertical="center" wrapText="1"/>
    </xf>
    <xf numFmtId="164" fontId="16" fillId="11" borderId="15" xfId="4" applyAlignment="1" applyBorder="1" applyFont="1" applyNumberFormat="1" applyFill="1">
      <alignment horizontal="center" vertical="center" wrapText="1"/>
    </xf>
    <xf numFmtId="10" fontId="16" fillId="11" borderId="15" xfId="7" applyAlignment="1" applyBorder="1" applyFont="1" applyNumberFormat="1" applyFill="1" applyProtection="1">
      <alignment horizontal="center" vertical="center"/>
    </xf>
    <xf numFmtId="0" fontId="16" fillId="2" borderId="16" xfId="4" applyAlignment="1" applyBorder="1" applyFont="1" applyFill="1">
      <alignment horizontal="left" vertical="center" wrapText="1"/>
    </xf>
    <xf numFmtId="164" fontId="16" fillId="11" borderId="17" xfId="4" applyAlignment="1" applyBorder="1" applyFont="1" applyNumberFormat="1" applyFill="1">
      <alignment horizontal="center" vertical="center" wrapText="1"/>
    </xf>
    <xf numFmtId="10" fontId="16" fillId="11" borderId="17" xfId="7" applyAlignment="1" applyBorder="1" applyFont="1" applyNumberFormat="1" applyFill="1" applyProtection="1">
      <alignment horizontal="center" vertical="center"/>
    </xf>
    <xf numFmtId="0" fontId="16" fillId="2" borderId="4" xfId="4" applyAlignment="1" applyBorder="1" applyFont="1" applyFill="1">
      <alignment horizontal="left" vertical="center" wrapText="1"/>
    </xf>
    <xf numFmtId="164" fontId="16" fillId="11" borderId="18" xfId="4" applyAlignment="1" applyBorder="1" applyFont="1" applyNumberFormat="1" applyFill="1">
      <alignment horizontal="center" vertical="center" wrapText="1"/>
    </xf>
    <xf numFmtId="10" fontId="16" fillId="11" borderId="18" xfId="7" applyAlignment="1" applyBorder="1" applyFont="1" applyNumberFormat="1" applyFill="1" applyProtection="1">
      <alignment horizontal="center" vertical="center"/>
    </xf>
    <xf numFmtId="0" fontId="23" fillId="2" borderId="12" xfId="4" applyAlignment="1" applyBorder="1" applyFont="1" applyFill="1">
      <alignment vertical="center" wrapText="1"/>
    </xf>
    <xf numFmtId="0" fontId="23" fillId="2" borderId="12" xfId="4" applyAlignment="1" applyBorder="1" applyFont="1" applyFill="1">
      <alignment horizontal="center" vertical="center" wrapText="1"/>
    </xf>
    <xf numFmtId="0" fontId="23" fillId="2" borderId="19" xfId="4" applyAlignment="1" applyBorder="1" applyFont="1" applyFill="1">
      <alignment horizontal="center" vertical="center" wrapText="1"/>
    </xf>
    <xf numFmtId="0" fontId="23" fillId="2" borderId="20" xfId="4" applyAlignment="1" applyBorder="1" applyFont="1" applyFill="1">
      <alignment horizontal="center" vertical="center" wrapText="1"/>
    </xf>
    <xf numFmtId="0" fontId="23" fillId="2" borderId="21" xfId="4" applyAlignment="1" applyBorder="1" applyFont="1" applyFill="1">
      <alignment horizontal="center" vertical="center" wrapText="1"/>
    </xf>
    <xf numFmtId="0" fontId="23" fillId="2" borderId="22" xfId="4" applyAlignment="1" applyBorder="1" applyFont="1" applyFill="1">
      <alignment horizontal="center" vertical="center" wrapText="1"/>
    </xf>
    <xf numFmtId="0" fontId="23" fillId="2" borderId="23" xfId="4" applyAlignment="1" applyBorder="1" applyFont="1" applyFill="1">
      <alignment horizontal="center" vertical="center" wrapText="1"/>
    </xf>
    <xf numFmtId="0" fontId="23" fillId="2" borderId="24" xfId="4" applyAlignment="1" applyBorder="1" applyFont="1" applyFill="1">
      <alignment horizontal="center" vertical="center" wrapText="1"/>
    </xf>
    <xf numFmtId="0" fontId="23" fillId="2" borderId="25" xfId="4" applyAlignment="1" applyBorder="1" applyFont="1" applyFill="1">
      <alignment horizontal="center" vertical="center" wrapText="1"/>
    </xf>
    <xf numFmtId="167" fontId="16" fillId="2" borderId="26" xfId="4" applyAlignment="1" applyBorder="1" applyFont="1" applyNumberFormat="1" applyFill="1">
      <alignment horizontal="left" vertical="center"/>
    </xf>
    <xf numFmtId="166" fontId="16" fillId="9" borderId="27" xfId="4" applyAlignment="1" applyBorder="1" applyFont="1" applyNumberFormat="1" applyFill="1" applyProtection="1">
      <alignment horizontal="center" vertical="center"/>
      <protection locked="0"/>
    </xf>
    <xf numFmtId="166" fontId="16" fillId="9" borderId="28" xfId="4" applyAlignment="1" applyBorder="1" applyFont="1" applyNumberFormat="1" applyFill="1" applyProtection="1">
      <alignment horizontal="center" vertical="center"/>
      <protection locked="0"/>
    </xf>
    <xf numFmtId="4" fontId="16" fillId="11" borderId="29" xfId="1" applyAlignment="1" applyBorder="1" applyFont="1" applyNumberFormat="1" applyFill="1" applyProtection="1">
      <alignment horizontal="center" vertical="center"/>
    </xf>
    <xf numFmtId="4" fontId="16" fillId="11" borderId="30" xfId="1" applyAlignment="1" applyBorder="1" applyFont="1" applyNumberFormat="1" applyFill="1" applyProtection="1">
      <alignment horizontal="center" vertical="center"/>
    </xf>
    <xf numFmtId="10" fontId="16" fillId="9" borderId="27" xfId="7" applyAlignment="1" applyBorder="1" applyFont="1" applyNumberFormat="1" applyFill="1" applyProtection="1">
      <alignment horizontal="center" vertical="center"/>
      <protection locked="0"/>
    </xf>
    <xf numFmtId="10" fontId="16" fillId="9" borderId="28" xfId="7" applyAlignment="1" applyBorder="1" applyFont="1" applyNumberFormat="1" applyFill="1" applyProtection="1">
      <alignment horizontal="center" vertical="center"/>
      <protection locked="0"/>
    </xf>
    <xf numFmtId="167" fontId="16" fillId="2" borderId="31" xfId="4" applyAlignment="1" applyBorder="1" applyFont="1" applyNumberFormat="1" applyFill="1">
      <alignment horizontal="left" vertical="center"/>
    </xf>
    <xf numFmtId="166" fontId="16" fillId="9" borderId="32" xfId="4" applyAlignment="1" applyBorder="1" applyFont="1" applyNumberFormat="1" applyFill="1" applyProtection="1">
      <alignment horizontal="center" vertical="center"/>
      <protection locked="0"/>
    </xf>
    <xf numFmtId="166" fontId="16" fillId="9" borderId="33" xfId="4" applyAlignment="1" applyBorder="1" applyFont="1" applyNumberFormat="1" applyFill="1" applyProtection="1">
      <alignment horizontal="center" vertical="center"/>
      <protection locked="0"/>
    </xf>
    <xf numFmtId="4" fontId="16" fillId="11" borderId="32" xfId="1" applyAlignment="1" applyBorder="1" applyFont="1" applyNumberFormat="1" applyFill="1" applyProtection="1">
      <alignment horizontal="center" vertical="center"/>
    </xf>
    <xf numFmtId="4" fontId="16" fillId="11" borderId="34" xfId="1" applyAlignment="1" applyBorder="1" applyFont="1" applyNumberFormat="1" applyFill="1" applyProtection="1">
      <alignment horizontal="center" vertical="center"/>
    </xf>
    <xf numFmtId="10" fontId="16" fillId="9" borderId="32" xfId="7" applyAlignment="1" applyBorder="1" applyFont="1" applyNumberFormat="1" applyFill="1" applyProtection="1">
      <alignment horizontal="center" vertical="center"/>
      <protection locked="0"/>
    </xf>
    <xf numFmtId="10" fontId="16" fillId="9" borderId="33" xfId="7" applyAlignment="1" applyBorder="1" applyFont="1" applyNumberFormat="1" applyFill="1" applyProtection="1">
      <alignment horizontal="center" vertical="center"/>
      <protection locked="0"/>
    </xf>
    <xf numFmtId="0" fontId="16" fillId="2" borderId="31" xfId="4" applyAlignment="1" applyBorder="1" applyFont="1" applyFill="1">
      <alignment horizontal="left" vertical="center" wrapText="1"/>
    </xf>
    <xf numFmtId="4" fontId="16" fillId="11" borderId="33" xfId="1" applyAlignment="1" applyBorder="1" applyFont="1" applyNumberFormat="1" applyFill="1" applyProtection="1">
      <alignment horizontal="center" vertical="center"/>
    </xf>
    <xf numFmtId="166" fontId="16" fillId="9" borderId="35" xfId="4" applyAlignment="1" applyBorder="1" applyFont="1" applyNumberFormat="1" applyFill="1" applyProtection="1">
      <alignment horizontal="center" vertical="center"/>
      <protection locked="0"/>
    </xf>
    <xf numFmtId="166" fontId="16" fillId="9" borderId="36" xfId="4" applyAlignment="1" applyBorder="1" applyFont="1" applyNumberFormat="1" applyFill="1" applyProtection="1">
      <alignment horizontal="center" vertical="center"/>
      <protection locked="0"/>
    </xf>
    <xf numFmtId="4" fontId="16" fillId="11" borderId="35" xfId="1" applyAlignment="1" applyBorder="1" applyFont="1" applyNumberFormat="1" applyFill="1" applyProtection="1">
      <alignment horizontal="center" vertical="center"/>
    </xf>
    <xf numFmtId="4" fontId="16" fillId="11" borderId="36" xfId="1" applyAlignment="1" applyBorder="1" applyFont="1" applyNumberFormat="1" applyFill="1" applyProtection="1">
      <alignment horizontal="center" vertical="center"/>
    </xf>
    <xf numFmtId="10" fontId="16" fillId="9" borderId="37" xfId="7" applyAlignment="1" applyBorder="1" applyFont="1" applyNumberFormat="1" applyFill="1" applyProtection="1">
      <alignment horizontal="center" vertical="center"/>
      <protection locked="0"/>
    </xf>
    <xf numFmtId="10" fontId="16" fillId="9" borderId="38" xfId="7" applyAlignment="1" applyBorder="1" applyFont="1" applyNumberFormat="1" applyFill="1" applyProtection="1">
      <alignment horizontal="center" vertical="center"/>
      <protection locked="0"/>
    </xf>
    <xf numFmtId="0" fontId="16" fillId="2" borderId="6" xfId="4" applyAlignment="1" applyBorder="1" applyFont="1" applyFill="1">
      <alignment vertical="center" wrapText="1"/>
    </xf>
    <xf numFmtId="0" fontId="23" fillId="2" borderId="8" xfId="4" applyAlignment="1" applyBorder="1" applyFont="1" applyFill="1">
      <alignment horizontal="center" vertical="center" wrapText="1"/>
    </xf>
    <xf numFmtId="0" fontId="23" fillId="2" borderId="39" xfId="4" applyAlignment="1" applyBorder="1" applyFont="1" applyFill="1">
      <alignment horizontal="center" vertical="center" wrapText="1"/>
    </xf>
    <xf numFmtId="0" fontId="23" fillId="2" borderId="11" xfId="4" applyAlignment="1" applyBorder="1" applyFont="1" applyFill="1">
      <alignment horizontal="center" vertical="center" wrapText="1"/>
    </xf>
    <xf numFmtId="0" fontId="23" fillId="2" borderId="40" xfId="4" applyAlignment="1" applyBorder="1" applyFont="1" applyFill="1">
      <alignment horizontal="center" vertical="center" wrapText="1"/>
    </xf>
    <xf numFmtId="0" fontId="23" fillId="2" borderId="41" xfId="4" applyAlignment="1" applyBorder="1" applyFont="1" applyFill="1">
      <alignment horizontal="center" vertical="center" wrapText="1"/>
    </xf>
    <xf numFmtId="0" fontId="16" fillId="2" borderId="15" xfId="4" applyAlignment="1" applyBorder="1" applyFont="1" applyFill="1">
      <alignment horizontal="left" vertical="center" wrapText="1"/>
    </xf>
    <xf numFmtId="166" fontId="16" fillId="9" borderId="29" xfId="4" applyAlignment="1" applyBorder="1" applyFont="1" applyNumberFormat="1" applyFill="1" applyProtection="1">
      <alignment horizontal="center" vertical="center"/>
      <protection locked="0"/>
    </xf>
    <xf numFmtId="166" fontId="16" fillId="12" borderId="42" xfId="5" applyAlignment="1" applyBorder="1" applyFont="1" applyNumberFormat="1" applyFill="1" applyProtection="1">
      <alignment horizontal="center" vertical="center"/>
      <protection locked="0"/>
    </xf>
    <xf numFmtId="4" fontId="16" fillId="11" borderId="43" xfId="3" applyAlignment="1" applyBorder="1" applyFont="1" applyNumberFormat="1" applyFill="1" applyProtection="1">
      <alignment horizontal="center" vertical="center" wrapText="1"/>
    </xf>
    <xf numFmtId="4" fontId="16" fillId="13" borderId="42" xfId="3" applyAlignment="1" applyBorder="1" applyFont="1" applyNumberFormat="1" applyFill="1" applyProtection="1">
      <alignment horizontal="center" vertical="center" wrapText="1"/>
    </xf>
    <xf numFmtId="10" fontId="16" fillId="9" borderId="29" xfId="7" applyAlignment="1" applyBorder="1" applyFont="1" applyNumberFormat="1" applyFill="1" applyProtection="1">
      <alignment horizontal="center" vertical="center"/>
      <protection locked="0"/>
    </xf>
    <xf numFmtId="10" fontId="16" fillId="12" borderId="42" xfId="7" applyAlignment="1" applyBorder="1" applyFont="1" applyNumberFormat="1" applyFill="1" applyProtection="1">
      <alignment horizontal="center" vertical="center"/>
      <protection locked="0"/>
    </xf>
    <xf numFmtId="0" fontId="16" fillId="2" borderId="18" xfId="4" applyAlignment="1" applyBorder="1" applyFont="1" applyFill="1">
      <alignment horizontal="left" vertical="center" wrapText="1"/>
    </xf>
    <xf numFmtId="166" fontId="16" fillId="12" borderId="32" xfId="5" applyAlignment="1" applyBorder="1" applyFont="1" applyNumberFormat="1" applyFill="1" applyProtection="1">
      <alignment horizontal="center" vertical="center"/>
      <protection locked="0"/>
    </xf>
    <xf numFmtId="4" fontId="16" fillId="13" borderId="44" xfId="3" applyAlignment="1" applyBorder="1" applyFont="1" applyNumberFormat="1" applyFill="1" applyProtection="1">
      <alignment horizontal="center" vertical="center" wrapText="1"/>
    </xf>
    <xf numFmtId="4" fontId="16" fillId="11" borderId="33" xfId="3" applyAlignment="1" applyBorder="1" applyFont="1" applyNumberFormat="1" applyFill="1" applyProtection="1">
      <alignment horizontal="center" vertical="center" wrapText="1"/>
    </xf>
    <xf numFmtId="10" fontId="16" fillId="12" borderId="32" xfId="7" applyAlignment="1" applyBorder="1" applyFont="1" applyNumberFormat="1" applyFill="1" applyProtection="1">
      <alignment horizontal="center" vertical="center"/>
      <protection locked="0"/>
    </xf>
    <xf numFmtId="0" fontId="16" fillId="2" borderId="45" xfId="4" applyAlignment="1" applyBorder="1" applyFont="1" applyFill="1">
      <alignment horizontal="left" vertical="center" wrapText="1"/>
    </xf>
    <xf numFmtId="4" fontId="16" fillId="11" borderId="46" xfId="3" applyAlignment="1" applyBorder="1" applyFont="1" applyNumberFormat="1" applyFill="1" applyProtection="1">
      <alignment horizontal="center" vertical="center" wrapText="1"/>
    </xf>
    <xf numFmtId="4" fontId="16" fillId="11" borderId="36" xfId="3" applyAlignment="1" applyBorder="1" applyFont="1" applyNumberFormat="1" applyFill="1" applyProtection="1">
      <alignment horizontal="center" vertical="center" wrapText="1"/>
    </xf>
    <xf numFmtId="10" fontId="16" fillId="11" borderId="47" xfId="7" applyAlignment="1" applyBorder="1" applyFont="1" applyNumberFormat="1" applyFill="1" applyProtection="1">
      <alignment horizontal="center" vertical="center"/>
    </xf>
    <xf numFmtId="10" fontId="16" fillId="9" borderId="35" xfId="7" applyAlignment="1" applyBorder="1" applyFont="1" applyNumberFormat="1" applyFill="1" applyProtection="1">
      <alignment horizontal="center" vertical="center"/>
      <protection locked="0"/>
    </xf>
    <xf numFmtId="10" fontId="16" fillId="9" borderId="36" xfId="7" applyAlignment="1" applyBorder="1" applyFont="1" applyNumberFormat="1" applyFill="1" applyProtection="1">
      <alignment horizontal="center" vertical="center"/>
      <protection locked="0"/>
    </xf>
    <xf numFmtId="0" fontId="19" fillId="0" borderId="0" xfId="0" applyAlignment="1" applyFont="1">
      <alignment horizontal="center"/>
    </xf>
    <xf numFmtId="0" fontId="16" fillId="2" borderId="6" xfId="4" applyAlignment="1" applyBorder="1" applyFont="1" applyFill="1">
      <alignment horizontal="left" vertical="center" wrapText="1"/>
    </xf>
    <xf numFmtId="166" fontId="23" fillId="2" borderId="39" xfId="4" applyAlignment="1" applyBorder="1" applyFont="1" applyNumberFormat="1" applyFill="1">
      <alignment horizontal="center" vertical="center" wrapText="1"/>
    </xf>
    <xf numFmtId="166" fontId="23" fillId="2" borderId="48" xfId="4" applyAlignment="1" applyBorder="1" applyFont="1" applyNumberFormat="1" applyFill="1">
      <alignment horizontal="center" vertical="center" wrapText="1"/>
    </xf>
    <xf numFmtId="4" fontId="23" fillId="2" borderId="40" xfId="3" applyAlignment="1" applyBorder="1" applyFont="1" applyNumberFormat="1" applyFill="1" applyProtection="1">
      <alignment horizontal="center" vertical="center" wrapText="1"/>
    </xf>
    <xf numFmtId="167" fontId="16" fillId="0" borderId="29" xfId="4" applyAlignment="1" applyBorder="1" applyFont="1" applyNumberFormat="1">
      <alignment horizontal="left" vertical="center"/>
    </xf>
    <xf numFmtId="10" fontId="16" fillId="13" borderId="49" xfId="7" applyAlignment="1" applyBorder="1" applyFont="1" applyNumberFormat="1" applyFill="1" applyProtection="1">
      <alignment horizontal="center" vertical="center" wrapText="1"/>
    </xf>
    <xf numFmtId="166" fontId="16" fillId="9" borderId="42" xfId="7" applyAlignment="1" applyBorder="1" applyFont="1" applyNumberFormat="1" applyFill="1" applyProtection="1">
      <alignment horizontal="center" vertical="center"/>
      <protection locked="0"/>
    </xf>
    <xf numFmtId="10" fontId="16" fillId="14" borderId="43" xfId="7" applyAlignment="1" applyBorder="1" applyFont="1" applyNumberFormat="1" applyFill="1" applyProtection="1">
      <alignment horizontal="center" vertical="center" wrapText="1"/>
    </xf>
    <xf numFmtId="4" fontId="16" fillId="14" borderId="50" xfId="3" applyAlignment="1" applyBorder="1" applyFont="1" applyNumberFormat="1" applyFill="1" applyProtection="1">
      <alignment horizontal="center" vertical="center" wrapText="1"/>
    </xf>
    <xf numFmtId="10" fontId="16" fillId="12" borderId="28" xfId="7" applyAlignment="1" applyBorder="1" applyFont="1" applyNumberFormat="1" applyFill="1" applyProtection="1">
      <alignment horizontal="center" vertical="center"/>
      <protection locked="0"/>
    </xf>
    <xf numFmtId="0" fontId="16" fillId="2" borderId="32" xfId="4" applyAlignment="1" applyBorder="1" applyFont="1" applyFill="1">
      <alignment horizontal="left" vertical="center" wrapText="1"/>
    </xf>
    <xf numFmtId="10" fontId="16" fillId="11" borderId="2" xfId="7" applyAlignment="1" applyBorder="1" applyFont="1" applyNumberFormat="1" applyFill="1" applyProtection="1">
      <alignment horizontal="center" vertical="center" wrapText="1"/>
    </xf>
    <xf numFmtId="10" fontId="16" fillId="15" borderId="44" xfId="7" applyAlignment="1" applyBorder="1" applyFont="1" applyNumberFormat="1" applyFill="1" applyProtection="1">
      <alignment horizontal="center" vertical="center" wrapText="1"/>
    </xf>
    <xf numFmtId="10" fontId="16" fillId="15" borderId="51" xfId="7" applyAlignment="1" applyBorder="1" applyFont="1" applyNumberFormat="1" applyFill="1" applyProtection="1">
      <alignment horizontal="center" vertical="center" wrapText="1"/>
    </xf>
    <xf numFmtId="10" fontId="16" fillId="11" borderId="52" xfId="7" applyAlignment="1" applyBorder="1" applyFont="1" applyNumberFormat="1" applyFill="1" applyProtection="1">
      <alignment horizontal="center" vertical="center" wrapText="1"/>
    </xf>
    <xf numFmtId="0" fontId="16" fillId="2" borderId="35" xfId="4" applyAlignment="1" applyBorder="1" applyFont="1" applyFill="1">
      <alignment horizontal="left" vertical="center" wrapText="1"/>
    </xf>
    <xf numFmtId="10" fontId="16" fillId="16" borderId="53" xfId="7" applyAlignment="1" applyBorder="1" applyFont="1" applyNumberFormat="1" applyFill="1" applyProtection="1">
      <alignment horizontal="center" vertical="center" wrapText="1"/>
    </xf>
    <xf numFmtId="10" fontId="16" fillId="15" borderId="46" xfId="7" applyAlignment="1" applyBorder="1" applyFont="1" applyNumberFormat="1" applyFill="1" applyProtection="1">
      <alignment horizontal="center" vertical="center" wrapText="1"/>
    </xf>
    <xf numFmtId="0" fontId="16" fillId="2" borderId="0" xfId="4" applyAlignment="1" applyFont="1" applyFill="1">
      <alignment vertical="center" wrapText="1"/>
    </xf>
    <xf numFmtId="0" fontId="16" fillId="2" borderId="0" xfId="0" applyAlignment="1" applyFont="1" applyFill="1">
      <alignment vertical="center"/>
    </xf>
    <xf numFmtId="168" fontId="16" fillId="2" borderId="0" xfId="4" applyAlignment="1" applyFont="1" applyNumberFormat="1" applyFill="1">
      <alignment horizontal="center" vertical="center"/>
    </xf>
    <xf numFmtId="4" fontId="16" fillId="2" borderId="0" xfId="4" applyAlignment="1" applyFont="1" applyNumberFormat="1" applyFill="1">
      <alignment horizontal="right" vertical="center"/>
    </xf>
    <xf numFmtId="169" fontId="16" fillId="2" borderId="0" xfId="3" applyAlignment="1" applyBorder="1" applyFont="1" applyNumberFormat="1" applyFill="1" applyProtection="1">
      <alignment horizontal="center" vertical="center"/>
    </xf>
    <xf numFmtId="169" fontId="16" fillId="2" borderId="0" xfId="3" applyAlignment="1" applyBorder="1" applyFont="1" applyNumberFormat="1" applyFill="1" applyProtection="1">
      <alignment horizontal="right" vertical="center"/>
    </xf>
    <xf numFmtId="3" fontId="16" fillId="2" borderId="0" xfId="5" applyAlignment="1" applyBorder="1" applyFont="1" applyNumberFormat="1" applyFill="1" applyProtection="1">
      <alignment horizontal="right" vertical="center" wrapText="1"/>
    </xf>
    <xf numFmtId="0" fontId="23" fillId="2" borderId="0" xfId="4" applyAlignment="1" applyFont="1" applyFill="1">
      <alignment horizontal="left" vertical="center" wrapText="1"/>
    </xf>
    <xf numFmtId="0" fontId="16" fillId="2" borderId="0" xfId="4" applyAlignment="1" applyFont="1" applyFill="1">
      <alignment horizontal="center" vertical="center" wrapText="1"/>
    </xf>
    <xf numFmtId="168" fontId="16" fillId="2" borderId="0" xfId="4" applyAlignment="1" applyFont="1" applyNumberFormat="1" applyFill="1">
      <alignment horizontal="center" vertical="center" wrapText="1"/>
    </xf>
    <xf numFmtId="170" fontId="16" fillId="2" borderId="0" xfId="3" applyAlignment="1" applyBorder="1" applyFont="1" applyNumberFormat="1" applyFill="1" applyProtection="1">
      <alignment horizontal="center" vertical="center" wrapText="1"/>
    </xf>
    <xf numFmtId="0" fontId="23" fillId="2" borderId="0" xfId="4" applyAlignment="1" applyFont="1" applyFill="1">
      <alignment horizontal="left"/>
    </xf>
    <xf numFmtId="0" fontId="23" fillId="2" borderId="0" xfId="4" applyAlignment="1" applyFont="1" applyFill="1">
      <alignment horizontal="center"/>
    </xf>
    <xf numFmtId="0" fontId="23" fillId="2" borderId="0" xfId="4" applyFont="1" applyFill="1"/>
    <xf numFmtId="0" fontId="23" fillId="2" borderId="10" xfId="4" applyAlignment="1" applyBorder="1" applyFont="1" applyFill="1">
      <alignment horizontal="center" vertical="center" wrapText="1"/>
    </xf>
    <xf numFmtId="166" fontId="16" fillId="9" borderId="15" xfId="5" applyAlignment="1" applyBorder="1" applyFont="1" applyNumberFormat="1" applyFill="1" applyProtection="1">
      <alignment vertical="center"/>
      <protection locked="0"/>
    </xf>
    <xf numFmtId="166" fontId="16" fillId="9" borderId="14" xfId="5" applyAlignment="1" applyBorder="1" applyFont="1" applyNumberFormat="1" applyFill="1" applyProtection="1">
      <alignment vertical="center"/>
      <protection locked="0"/>
    </xf>
    <xf numFmtId="10" fontId="16" fillId="12" borderId="15" xfId="7" applyAlignment="1" applyBorder="1" applyFont="1" applyNumberFormat="1" applyFill="1" applyProtection="1">
      <alignment horizontal="center" vertical="center"/>
    </xf>
    <xf numFmtId="10" fontId="16" fillId="12" borderId="30" xfId="7" applyAlignment="1" applyBorder="1" applyFont="1" applyNumberFormat="1" applyFill="1" applyProtection="1">
      <alignment horizontal="center" vertical="center"/>
    </xf>
    <xf numFmtId="164" fontId="23" fillId="11" borderId="30" xfId="5" applyAlignment="1" applyBorder="1" applyFont="1" applyNumberFormat="1" applyFill="1" applyProtection="1">
      <alignment horizontal="center" vertical="center" wrapText="1"/>
    </xf>
    <xf numFmtId="10" fontId="16" fillId="11" borderId="26" xfId="7" applyAlignment="1" applyBorder="1" applyFont="1" applyNumberFormat="1" applyFill="1" applyProtection="1">
      <alignment horizontal="center" vertical="center"/>
    </xf>
    <xf numFmtId="10" fontId="16" fillId="9" borderId="29" xfId="7" applyAlignment="1" applyBorder="1" applyFont="1" applyNumberFormat="1" applyFill="1" applyProtection="1">
      <alignment vertical="center"/>
      <protection locked="0"/>
    </xf>
    <xf numFmtId="10" fontId="16" fillId="9" borderId="30" xfId="7" applyAlignment="1" applyBorder="1" applyFont="1" applyNumberFormat="1" applyFill="1" applyProtection="1">
      <alignment vertical="center"/>
      <protection locked="0"/>
    </xf>
    <xf numFmtId="166" fontId="16" fillId="9" borderId="18" xfId="5" applyAlignment="1" applyBorder="1" applyFont="1" applyNumberFormat="1" applyFill="1" applyProtection="1">
      <alignment vertical="center"/>
      <protection locked="0"/>
    </xf>
    <xf numFmtId="166" fontId="16" fillId="9" borderId="4" xfId="5" applyAlignment="1" applyBorder="1" applyFont="1" applyNumberFormat="1" applyFill="1" applyProtection="1">
      <alignment vertical="center"/>
      <protection locked="0"/>
    </xf>
    <xf numFmtId="166" fontId="16" fillId="9" borderId="54" xfId="5" applyAlignment="1" applyBorder="1" applyFont="1" applyNumberFormat="1" applyFill="1" applyProtection="1">
      <alignment vertical="center"/>
      <protection locked="0"/>
    </xf>
    <xf numFmtId="164" fontId="23" fillId="11" borderId="54" xfId="5" applyAlignment="1" applyBorder="1" applyFont="1" applyNumberFormat="1" applyFill="1" applyProtection="1">
      <alignment horizontal="center" vertical="center" wrapText="1"/>
    </xf>
    <xf numFmtId="10" fontId="16" fillId="9" borderId="35" xfId="7" applyAlignment="1" applyBorder="1" applyFont="1" applyNumberFormat="1" applyFill="1" applyProtection="1">
      <alignment vertical="center"/>
      <protection locked="0"/>
    </xf>
    <xf numFmtId="10" fontId="16" fillId="9" borderId="54" xfId="7" applyAlignment="1" applyBorder="1" applyFont="1" applyNumberFormat="1" applyFill="1" applyProtection="1">
      <alignment vertical="center"/>
      <protection locked="0"/>
    </xf>
    <xf numFmtId="0" fontId="16" fillId="2" borderId="55" xfId="4" applyAlignment="1" applyBorder="1" applyFont="1" applyFill="1">
      <alignment horizontal="left" vertical="center" wrapText="1"/>
    </xf>
    <xf numFmtId="2" fontId="16" fillId="9" borderId="26" xfId="5" applyAlignment="1" applyBorder="1" applyFont="1" applyNumberFormat="1" applyFill="1" applyProtection="1">
      <alignment horizontal="center" vertical="center"/>
      <protection locked="0"/>
    </xf>
    <xf numFmtId="2" fontId="16" fillId="9" borderId="30" xfId="7" applyAlignment="1" applyBorder="1" applyFont="1" applyNumberFormat="1" applyFill="1" applyProtection="1">
      <alignment horizontal="center" vertical="center"/>
      <protection locked="0"/>
    </xf>
    <xf numFmtId="2" fontId="16" fillId="9" borderId="14" xfId="5" applyAlignment="1" applyBorder="1" applyFont="1" applyNumberFormat="1" applyFill="1" applyProtection="1">
      <alignment horizontal="center" vertical="center"/>
      <protection locked="0"/>
    </xf>
    <xf numFmtId="166" fontId="16" fillId="17" borderId="6" xfId="5" applyAlignment="1" applyBorder="1" applyFont="1" applyNumberFormat="1" applyFill="1" applyProtection="1">
      <alignment vertical="center" wrapText="1"/>
    </xf>
    <xf numFmtId="0" fontId="16" fillId="2" borderId="11" xfId="4" applyAlignment="1" applyBorder="1" applyFont="1" applyFill="1">
      <alignment horizontal="left" vertical="center" wrapText="1"/>
    </xf>
    <xf numFmtId="2" fontId="16" fillId="9" borderId="31" xfId="5" applyAlignment="1" applyBorder="1" applyFont="1" applyNumberFormat="1" applyFill="1" applyProtection="1">
      <alignment horizontal="center" vertical="center"/>
      <protection locked="0"/>
    </xf>
    <xf numFmtId="2" fontId="16" fillId="9" borderId="34" xfId="7" applyAlignment="1" applyBorder="1" applyFont="1" applyNumberFormat="1" applyFill="1" applyProtection="1">
      <alignment horizontal="center" vertical="center"/>
      <protection locked="0"/>
    </xf>
    <xf numFmtId="2" fontId="16" fillId="9" borderId="16" xfId="5" applyAlignment="1" applyBorder="1" applyFont="1" applyNumberFormat="1" applyFill="1" applyProtection="1">
      <alignment horizontal="center" vertical="center"/>
      <protection locked="0"/>
    </xf>
    <xf numFmtId="166" fontId="16" fillId="17" borderId="17" xfId="5" applyAlignment="1" applyBorder="1" applyFont="1" applyNumberFormat="1" applyFill="1" applyProtection="1">
      <alignment vertical="center" wrapText="1"/>
    </xf>
    <xf numFmtId="2" fontId="16" fillId="9" borderId="47" xfId="5" applyAlignment="1" applyBorder="1" applyFont="1" applyNumberFormat="1" applyFill="1" applyProtection="1">
      <alignment horizontal="center" vertical="center"/>
      <protection locked="0"/>
    </xf>
    <xf numFmtId="2" fontId="16" fillId="9" borderId="54" xfId="7" applyAlignment="1" applyBorder="1" applyFont="1" applyNumberFormat="1" applyFill="1" applyProtection="1">
      <alignment horizontal="center" vertical="center"/>
      <protection locked="0"/>
    </xf>
    <xf numFmtId="2" fontId="16" fillId="9" borderId="4" xfId="5" applyAlignment="1" applyBorder="1" applyFont="1" applyNumberFormat="1" applyFill="1" applyProtection="1">
      <alignment horizontal="center" vertical="center"/>
      <protection locked="0"/>
    </xf>
    <xf numFmtId="166" fontId="16" fillId="17" borderId="18" xfId="5" applyAlignment="1" applyBorder="1" applyFont="1" applyNumberFormat="1" applyFill="1" applyProtection="1">
      <alignment vertical="center" wrapText="1"/>
    </xf>
    <xf numFmtId="164" fontId="23" fillId="11" borderId="15" xfId="5" applyAlignment="1" applyBorder="1" applyFont="1" applyNumberFormat="1" applyFill="1" applyProtection="1">
      <alignment horizontal="center" vertical="center" wrapText="1"/>
    </xf>
    <xf numFmtId="0" fontId="19" fillId="2" borderId="1" xfId="0" applyBorder="1" applyFont="1" applyFill="1"/>
    <xf numFmtId="164" fontId="19" fillId="2" borderId="0" xfId="0" applyFont="1" applyNumberFormat="1" applyFill="1"/>
    <xf numFmtId="164" fontId="23" fillId="11" borderId="17" xfId="5" applyAlignment="1" applyBorder="1" applyFont="1" applyNumberFormat="1" applyFill="1" applyProtection="1">
      <alignment horizontal="center" vertical="center" wrapText="1"/>
    </xf>
    <xf numFmtId="164" fontId="23" fillId="11" borderId="18" xfId="5" applyAlignment="1" applyBorder="1" applyFont="1" applyNumberFormat="1" applyFill="1" applyProtection="1">
      <alignment horizontal="center" vertical="center" wrapText="1"/>
    </xf>
    <xf numFmtId="0" fontId="16" fillId="2" borderId="56" xfId="4" applyAlignment="1" applyBorder="1" applyFont="1" applyFill="1">
      <alignment vertical="center"/>
    </xf>
    <xf numFmtId="0" fontId="16" fillId="2" borderId="56" xfId="0" applyBorder="1" applyFont="1" applyFill="1"/>
    <xf numFmtId="0" fontId="16" fillId="2" borderId="57" xfId="0" applyBorder="1" applyFont="1" applyFill="1"/>
    <xf numFmtId="10" fontId="19" fillId="2" borderId="0" xfId="7" applyAlignment="1" applyBorder="1" applyFont="1" applyNumberFormat="1" applyFill="1" applyProtection="1">
      <alignment horizontal="center" vertical="center"/>
    </xf>
    <xf numFmtId="10" fontId="16" fillId="11" borderId="29" xfId="7" applyAlignment="1" applyBorder="1" applyFont="1" applyNumberFormat="1" applyFill="1" applyProtection="1">
      <alignment horizontal="center" vertical="center"/>
    </xf>
    <xf numFmtId="10" fontId="16" fillId="11" borderId="42" xfId="7" applyAlignment="1" applyBorder="1" applyFont="1" applyNumberFormat="1" applyFill="1" applyProtection="1">
      <alignment horizontal="center" vertical="center"/>
    </xf>
    <xf numFmtId="0" fontId="15" fillId="2" borderId="0" xfId="4" applyAlignment="1" applyFont="1" applyFill="1">
      <alignment horizontal="left" vertical="center" wrapText="1"/>
    </xf>
    <xf numFmtId="0" fontId="16" fillId="2" borderId="0" xfId="4" applyAlignment="1" applyFont="1" applyFill="1">
      <alignment horizontal="left" vertical="center" wrapText="1"/>
    </xf>
    <xf numFmtId="166" fontId="16" fillId="2" borderId="0" xfId="4" applyAlignment="1" applyFont="1" applyNumberFormat="1" applyFill="1">
      <alignment horizontal="center" vertical="center"/>
    </xf>
    <xf numFmtId="168" fontId="16" fillId="2" borderId="0" xfId="5" applyAlignment="1" applyBorder="1" applyFont="1" applyNumberFormat="1" applyFill="1" applyProtection="1">
      <alignment horizontal="center" vertical="center" wrapText="1"/>
    </xf>
    <xf numFmtId="171" fontId="16" fillId="2" borderId="0" xfId="5" applyAlignment="1" applyBorder="1" applyFont="1" applyNumberFormat="1" applyFill="1" applyProtection="1">
      <alignment horizontal="right" vertical="center" wrapText="1"/>
    </xf>
    <xf numFmtId="164" fontId="23" fillId="11" borderId="13" xfId="5" applyAlignment="1" applyBorder="1" applyFont="1" applyNumberFormat="1" applyFill="1" applyProtection="1">
      <alignment horizontal="center" vertical="center"/>
    </xf>
    <xf numFmtId="10" fontId="23" fillId="11" borderId="7" xfId="7" applyAlignment="1" applyBorder="1" applyFont="1" applyNumberFormat="1" applyFill="1" applyProtection="1">
      <alignment horizontal="center" vertical="center"/>
    </xf>
    <xf numFmtId="164" fontId="23" fillId="11" borderId="7" xfId="5" applyAlignment="1" applyBorder="1" applyFont="1" applyNumberFormat="1" applyFill="1" applyProtection="1">
      <alignment horizontal="center" vertical="center"/>
    </xf>
    <xf numFmtId="171" fontId="16" fillId="2" borderId="0" xfId="5" applyAlignment="1" applyBorder="1" applyFont="1" applyNumberFormat="1" applyFill="1" applyProtection="1">
      <alignment horizontal="center" vertical="center" wrapText="1"/>
    </xf>
    <xf numFmtId="0" fontId="16" fillId="18" borderId="8" xfId="4" applyAlignment="1" applyBorder="1" applyFont="1" applyFill="1">
      <alignment vertical="center"/>
    </xf>
    <xf numFmtId="0" fontId="16" fillId="18" borderId="10" xfId="4" applyAlignment="1" applyBorder="1" applyFont="1" applyFill="1">
      <alignment vertical="center"/>
    </xf>
    <xf numFmtId="0" fontId="16" fillId="18" borderId="11" xfId="4" applyAlignment="1" applyBorder="1" applyFont="1" applyFill="1">
      <alignment vertical="center"/>
    </xf>
    <xf numFmtId="0" fontId="16" fillId="18" borderId="1" xfId="4" applyAlignment="1" applyBorder="1" applyFont="1" applyFill="1">
      <alignment vertical="center"/>
    </xf>
    <xf numFmtId="0" fontId="16" fillId="18" borderId="11" xfId="0" applyBorder="1" applyFont="1" applyFill="1"/>
    <xf numFmtId="0" fontId="16" fillId="18" borderId="1" xfId="0" applyBorder="1" applyFont="1" applyFill="1"/>
    <xf numFmtId="10" fontId="16" fillId="9" borderId="23" xfId="4" applyAlignment="1" applyBorder="1" applyFont="1" applyNumberFormat="1" applyFill="1" applyProtection="1">
      <alignment horizontal="center" vertical="center" wrapText="1"/>
      <protection locked="0"/>
    </xf>
    <xf numFmtId="4" fontId="16" fillId="2" borderId="0" xfId="5" applyAlignment="1" applyBorder="1" applyFont="1" applyNumberFormat="1" applyFill="1" applyProtection="1">
      <alignment horizontal="right" vertical="center" wrapText="1"/>
    </xf>
    <xf numFmtId="0" fontId="16" fillId="18" borderId="11" xfId="4" applyAlignment="1" applyBorder="1" applyFont="1" applyFill="1">
      <alignment vertical="center" wrapText="1"/>
    </xf>
    <xf numFmtId="0" fontId="16" fillId="18" borderId="1" xfId="4" applyAlignment="1" applyBorder="1" applyFont="1" applyFill="1">
      <alignment vertical="center" wrapText="1"/>
    </xf>
    <xf numFmtId="0" fontId="14" fillId="2" borderId="45" xfId="4" applyAlignment="1" applyBorder="1" applyFont="1" applyFill="1">
      <alignment vertical="center"/>
    </xf>
    <xf numFmtId="0" fontId="16" fillId="2" borderId="56" xfId="4" applyAlignment="1" applyBorder="1" applyFont="1" applyFill="1">
      <alignment vertical="center" wrapText="1"/>
    </xf>
    <xf numFmtId="0" fontId="23" fillId="2" borderId="58" xfId="4" applyAlignment="1" applyBorder="1" applyFont="1" applyFill="1">
      <alignment horizontal="center" vertical="center" wrapText="1"/>
    </xf>
    <xf numFmtId="0" fontId="23" fillId="2" borderId="45" xfId="4" applyAlignment="1" applyBorder="1" applyFont="1" applyFill="1">
      <alignment horizontal="center" vertical="center" wrapText="1"/>
    </xf>
    <xf numFmtId="164" fontId="16" fillId="11" borderId="7" xfId="5" applyAlignment="1" applyBorder="1" applyFont="1" applyNumberFormat="1" applyFill="1" applyProtection="1">
      <alignment horizontal="center" vertical="center" wrapText="1"/>
    </xf>
    <xf numFmtId="10" fontId="16" fillId="11" borderId="12" xfId="7" applyAlignment="1" applyBorder="1" applyFont="1" applyNumberFormat="1" applyFill="1" applyProtection="1">
      <alignment horizontal="center" vertical="center"/>
    </xf>
    <xf numFmtId="0" fontId="15" fillId="2" borderId="0" xfId="4" applyAlignment="1" applyFont="1" applyFill="1">
      <alignment vertical="center"/>
    </xf>
    <xf numFmtId="0" fontId="16" fillId="2" borderId="0" xfId="4" applyAlignment="1" applyFont="1" applyFill="1">
      <alignment vertical="center"/>
    </xf>
    <xf numFmtId="164" fontId="16" fillId="2" borderId="0" xfId="5" applyAlignment="1" applyBorder="1" applyFont="1" applyNumberFormat="1" applyFill="1" applyProtection="1">
      <alignment horizontal="center" vertical="center" wrapText="1"/>
    </xf>
    <xf numFmtId="10" fontId="16" fillId="2" borderId="0" xfId="7" applyAlignment="1" applyBorder="1" applyFont="1" applyNumberFormat="1" applyFill="1" applyProtection="1">
      <alignment horizontal="center" vertical="center"/>
    </xf>
    <xf numFmtId="0" fontId="16" fillId="2" borderId="0" xfId="4" applyAlignment="1" applyFont="1" applyFill="1">
      <alignment horizontal="left" vertical="center"/>
    </xf>
    <xf numFmtId="166" fontId="16" fillId="0" borderId="0" xfId="5" applyAlignment="1" applyBorder="1" applyFont="1" applyNumberFormat="1" applyFill="1" applyProtection="1">
      <alignment horizontal="center" vertical="center" wrapText="1"/>
      <protection locked="0"/>
    </xf>
    <xf numFmtId="164" fontId="23" fillId="18" borderId="11" xfId="0" applyAlignment="1" applyBorder="1" applyFont="1" applyNumberFormat="1" applyFill="1">
      <alignment vertical="center"/>
    </xf>
    <xf numFmtId="9" fontId="23" fillId="18" borderId="11" xfId="7" applyAlignment="1" applyBorder="1" applyFont="1" applyNumberFormat="1" applyFill="1" applyProtection="1">
      <alignment vertical="center"/>
    </xf>
    <xf numFmtId="20" fontId="23" fillId="11" borderId="7" xfId="0" applyAlignment="1" applyBorder="1" applyFont="1" applyNumberFormat="1" applyFill="1">
      <alignment horizontal="center" vertical="center"/>
    </xf>
    <xf numFmtId="172" fontId="23" fillId="11" borderId="12" xfId="1" applyAlignment="1" applyBorder="1" applyFont="1" applyNumberFormat="1" applyFill="1" applyProtection="1">
      <alignment horizontal="center" vertical="center"/>
    </xf>
    <xf numFmtId="172" fontId="23" fillId="18" borderId="45" xfId="1" applyAlignment="1" applyBorder="1" applyFont="1" applyNumberFormat="1" applyFill="1" applyProtection="1">
      <alignment vertical="center"/>
    </xf>
    <xf numFmtId="0" fontId="16" fillId="18" borderId="57" xfId="0" applyBorder="1" applyFont="1" applyFill="1"/>
    <xf numFmtId="0" fontId="26" fillId="2" borderId="0" xfId="4" applyAlignment="1" applyFont="1" applyFill="1">
      <alignment horizontal="center" vertical="center" wrapText="1"/>
    </xf>
    <xf numFmtId="0" fontId="23" fillId="2" borderId="0" xfId="4" applyAlignment="1" applyFont="1" applyFill="1">
      <alignment vertical="center" wrapText="1"/>
    </xf>
    <xf numFmtId="168" fontId="16" fillId="2" borderId="0" xfId="5" applyAlignment="1" applyBorder="1" applyFont="1" applyNumberFormat="1" applyFill="1" applyProtection="1">
      <alignment vertical="center" wrapText="1"/>
    </xf>
    <xf numFmtId="168" fontId="16" fillId="2" borderId="0" xfId="5" applyAlignment="1" applyBorder="1" applyFont="1" applyNumberFormat="1" applyFill="1" applyProtection="1">
      <alignment horizontal="right" vertical="center" wrapText="1"/>
    </xf>
    <xf numFmtId="164" fontId="15" fillId="2" borderId="0" xfId="0" applyFont="1" applyNumberFormat="1" applyFill="1"/>
    <xf numFmtId="0" fontId="16" fillId="18" borderId="8" xfId="0" applyBorder="1" applyFont="1" applyFill="1"/>
    <xf numFmtId="0" fontId="16" fillId="18" borderId="10" xfId="0" applyBorder="1" applyFont="1" applyFill="1"/>
    <xf numFmtId="164" fontId="23" fillId="18" borderId="45" xfId="0" applyAlignment="1" applyBorder="1" applyFont="1" applyNumberFormat="1" applyFill="1">
      <alignment vertical="center"/>
    </xf>
    <xf numFmtId="0" fontId="16" fillId="2" borderId="45" xfId="0" applyBorder="1" applyFont="1" applyFill="1"/>
    <xf numFmtId="0" fontId="26" fillId="2" borderId="56" xfId="4" applyAlignment="1" applyBorder="1" applyFont="1" applyFill="1">
      <alignment horizontal="center" vertical="center" wrapText="1"/>
    </xf>
    <xf numFmtId="0" fontId="16" fillId="2" borderId="56" xfId="4" applyAlignment="1" applyBorder="1" applyFont="1" applyFill="1">
      <alignment horizontal="center" vertical="center" wrapText="1"/>
    </xf>
    <xf numFmtId="0" fontId="23" fillId="2" borderId="56" xfId="4" applyAlignment="1" applyBorder="1" applyFont="1" applyFill="1">
      <alignment vertical="center" wrapText="1"/>
    </xf>
    <xf numFmtId="168" fontId="16" fillId="2" borderId="56" xfId="5" applyAlignment="1" applyBorder="1" applyFont="1" applyNumberFormat="1" applyFill="1" applyProtection="1">
      <alignment horizontal="center" vertical="center" wrapText="1"/>
    </xf>
    <xf numFmtId="168" fontId="16" fillId="2" borderId="56" xfId="5" applyAlignment="1" applyBorder="1" applyFont="1" applyNumberFormat="1" applyFill="1" applyProtection="1">
      <alignment vertical="center" wrapText="1"/>
    </xf>
    <xf numFmtId="168" fontId="16" fillId="2" borderId="56" xfId="5" applyAlignment="1" applyBorder="1" applyFont="1" applyNumberFormat="1" applyFill="1" applyProtection="1">
      <alignment horizontal="right" vertical="center" wrapText="1"/>
    </xf>
    <xf numFmtId="175" fontId="16" fillId="2" borderId="0" xfId="0" applyFont="1" applyNumberFormat="1" applyFill="1"/>
    <xf numFmtId="0" fontId="5" fillId="0" borderId="8" xfId="0" applyBorder="1" applyFont="1"/>
    <xf numFmtId="0" fontId="18" fillId="0" borderId="9" xfId="0" applyBorder="1" applyFont="1"/>
    <xf numFmtId="0" fontId="5" fillId="0" borderId="9" xfId="0" applyBorder="1" applyFont="1"/>
    <xf numFmtId="0" fontId="11" fillId="0" borderId="9" xfId="0" applyBorder="1" applyFont="1"/>
    <xf numFmtId="0" fontId="5" fillId="0" borderId="10" xfId="0" applyBorder="1" applyFont="1"/>
    <xf numFmtId="0" fontId="5" fillId="0" borderId="0" xfId="0" applyFont="1"/>
    <xf numFmtId="164" fontId="27" fillId="0" borderId="0" xfId="0" applyFont="1" applyNumberFormat="1"/>
    <xf numFmtId="0" fontId="27" fillId="0" borderId="0" xfId="0" applyFont="1"/>
    <xf numFmtId="0" fontId="5" fillId="0" borderId="11" xfId="0" applyBorder="1" applyFont="1"/>
    <xf numFmtId="0" fontId="20" fillId="0" borderId="0" xfId="0" applyFont="1"/>
    <xf numFmtId="0" fontId="5" fillId="0" borderId="0" xfId="0" applyBorder="1" applyFont="1"/>
    <xf numFmtId="0" fontId="11" fillId="0" borderId="0" xfId="0" applyBorder="1" applyFont="1"/>
    <xf numFmtId="0" fontId="5" fillId="0" borderId="1" xfId="0" applyBorder="1" applyFont="1"/>
    <xf numFmtId="0" fontId="5" fillId="0" borderId="0" xfId="0" applyFont="1" applyNumberFormat="1"/>
    <xf numFmtId="0" fontId="24" fillId="0" borderId="0" xfId="0" applyBorder="1" applyFont="1"/>
    <xf numFmtId="0" fontId="24" fillId="0" borderId="11" xfId="0" applyBorder="1" applyFont="1"/>
    <xf numFmtId="0" fontId="24" fillId="19" borderId="2" xfId="0" applyBorder="1" applyFont="1" applyFill="1" applyProtection="1">
      <protection locked="0"/>
    </xf>
    <xf numFmtId="0" fontId="5" fillId="0" borderId="0" xfId="0" applyBorder="1" applyFont="1" applyFill="1"/>
    <xf numFmtId="0" fontId="24" fillId="0" borderId="2" xfId="0" applyAlignment="1" applyBorder="1" applyFont="1">
      <alignment horizontal="left"/>
    </xf>
    <xf numFmtId="0" fontId="24" fillId="0" borderId="0" xfId="0" applyAlignment="1" applyBorder="1" applyFont="1">
      <alignment horizontal="left"/>
    </xf>
    <xf numFmtId="0" fontId="24" fillId="0" borderId="0" xfId="0" applyAlignment="1" applyBorder="1" applyFont="1">
      <alignment horizontal="right"/>
    </xf>
    <xf numFmtId="0" fontId="24" fillId="0" borderId="0" xfId="0" applyBorder="1" applyFont="1" applyFill="1"/>
    <xf numFmtId="0" fontId="24" fillId="0" borderId="2" xfId="0" applyBorder="1" applyFont="1"/>
    <xf numFmtId="0" fontId="24" fillId="0" borderId="59" xfId="0" applyAlignment="1" applyBorder="1" applyFont="1">
      <alignment horizontal="center"/>
    </xf>
    <xf numFmtId="0" fontId="24" fillId="20" borderId="2" xfId="0" applyAlignment="1" applyBorder="1" applyFont="1" applyFill="1">
      <alignment horizontal="center"/>
    </xf>
    <xf numFmtId="0" fontId="24" fillId="19" borderId="2" xfId="0" applyAlignment="1" applyBorder="1" applyFont="1" applyFill="1">
      <alignment horizontal="center"/>
    </xf>
    <xf numFmtId="0" fontId="11" fillId="0" borderId="0" xfId="0" applyAlignment="1" applyBorder="1" applyFont="1">
      <alignment horizontal="center"/>
    </xf>
    <xf numFmtId="0" fontId="24" fillId="21" borderId="2" xfId="0" applyAlignment="1" applyBorder="1" applyFont="1" applyFill="1">
      <alignment horizontal="center"/>
    </xf>
    <xf numFmtId="3" fontId="5" fillId="0" borderId="0" xfId="0" applyAlignment="1" applyBorder="1" applyFont="1" applyNumberFormat="1" applyFill="1">
      <alignment horizontal="center" vertical="center" wrapText="1"/>
    </xf>
    <xf numFmtId="0" fontId="5" fillId="0" borderId="11" xfId="0" applyAlignment="1" applyBorder="1" applyFont="1"/>
    <xf numFmtId="0" fontId="24" fillId="0" borderId="2" xfId="0" applyAlignment="1" applyBorder="1" applyFont="1">
      <alignment vertical="center"/>
    </xf>
    <xf numFmtId="3" fontId="5" fillId="0" borderId="2" xfId="0" applyAlignment="1" applyBorder="1" applyFont="1" applyNumberFormat="1">
      <alignment horizontal="center" vertical="center" wrapText="1"/>
    </xf>
    <xf numFmtId="3" fontId="5" fillId="20" borderId="2" xfId="0" applyAlignment="1" applyBorder="1" applyFont="1" applyNumberFormat="1" applyFill="1">
      <alignment horizontal="center" vertical="center"/>
    </xf>
    <xf numFmtId="3" fontId="5" fillId="19" borderId="2" xfId="0" applyAlignment="1" applyBorder="1" applyFont="1" applyNumberFormat="1" applyFill="1">
      <alignment horizontal="center" vertical="center"/>
    </xf>
    <xf numFmtId="0" fontId="11" fillId="0" borderId="0" xfId="0" applyAlignment="1" applyBorder="1" applyFont="1">
      <alignment horizontal="center" vertical="center"/>
    </xf>
    <xf numFmtId="3" fontId="5" fillId="21" borderId="2" xfId="0" applyAlignment="1" applyBorder="1" applyFont="1" applyNumberFormat="1" applyFill="1">
      <alignment horizontal="center" vertical="center"/>
    </xf>
    <xf numFmtId="10" fontId="5" fillId="21" borderId="2" xfId="0" applyAlignment="1" applyBorder="1" applyFont="1" applyNumberFormat="1" applyFill="1">
      <alignment horizontal="center" vertical="center"/>
    </xf>
    <xf numFmtId="3" fontId="5" fillId="0" borderId="0" xfId="0" applyBorder="1" applyFont="1" applyNumberFormat="1"/>
    <xf numFmtId="0" fontId="24" fillId="0" borderId="3" xfId="0" applyAlignment="1" applyBorder="1" applyFont="1">
      <alignment horizontal="left"/>
    </xf>
    <xf numFmtId="3" fontId="5" fillId="0" borderId="60" xfId="0" applyAlignment="1" applyBorder="1" applyFont="1" applyNumberFormat="1">
      <alignment horizontal="center" vertical="center" wrapText="1"/>
    </xf>
    <xf numFmtId="3" fontId="5" fillId="20" borderId="59" xfId="0" applyAlignment="1" applyBorder="1" applyFont="1" applyNumberFormat="1" applyFill="1">
      <alignment horizontal="center"/>
    </xf>
    <xf numFmtId="3" fontId="5" fillId="19" borderId="2" xfId="0" applyAlignment="1" applyBorder="1" applyFont="1" applyNumberFormat="1" applyFill="1">
      <alignment horizontal="center"/>
    </xf>
    <xf numFmtId="3" fontId="5" fillId="21" borderId="59" xfId="0" applyAlignment="1" applyBorder="1" applyFont="1" applyNumberFormat="1" applyFill="1">
      <alignment horizontal="center"/>
    </xf>
    <xf numFmtId="10" fontId="5" fillId="21" borderId="59" xfId="0" applyAlignment="1" applyBorder="1" applyFont="1" applyNumberFormat="1" applyFill="1">
      <alignment horizontal="center"/>
    </xf>
    <xf numFmtId="0" fontId="5" fillId="6" borderId="8" xfId="0" applyBorder="1" applyFont="1" applyFill="1"/>
    <xf numFmtId="0" fontId="5" fillId="6" borderId="10" xfId="0" applyBorder="1" applyFont="1" applyFill="1"/>
    <xf numFmtId="0" fontId="24" fillId="0" borderId="61" xfId="0" applyAlignment="1" applyBorder="1" applyFont="1">
      <alignment horizontal="left"/>
    </xf>
    <xf numFmtId="3" fontId="5" fillId="20" borderId="2" xfId="0" applyAlignment="1" applyBorder="1" applyFont="1" applyNumberFormat="1" applyFill="1">
      <alignment horizontal="center"/>
    </xf>
    <xf numFmtId="3" fontId="5" fillId="19" borderId="60" xfId="0" applyAlignment="1" applyBorder="1" applyFont="1" applyNumberFormat="1" applyFill="1">
      <alignment horizontal="center"/>
    </xf>
    <xf numFmtId="0" fontId="11" fillId="0" borderId="62" xfId="0" applyAlignment="1" applyBorder="1" applyFont="1">
      <alignment horizontal="center"/>
    </xf>
    <xf numFmtId="3" fontId="5" fillId="21" borderId="2" xfId="0" applyAlignment="1" applyBorder="1" applyFont="1" applyNumberFormat="1" applyFill="1">
      <alignment horizontal="center"/>
    </xf>
    <xf numFmtId="10" fontId="5" fillId="21" borderId="63" xfId="0" applyAlignment="1" applyBorder="1" applyFont="1" applyNumberFormat="1" applyFill="1">
      <alignment horizontal="center"/>
    </xf>
    <xf numFmtId="0" fontId="24" fillId="6" borderId="11" xfId="0" applyBorder="1" applyFont="1" applyFill="1"/>
    <xf numFmtId="0" fontId="5" fillId="6" borderId="1" xfId="0" applyBorder="1" applyFont="1" applyFill="1"/>
    <xf numFmtId="0" fontId="24" fillId="0" borderId="11" xfId="0" applyAlignment="1" applyBorder="1" applyFont="1">
      <alignment horizontal="left"/>
    </xf>
    <xf numFmtId="3" fontId="5" fillId="0" borderId="64" xfId="0" applyAlignment="1" applyBorder="1" applyFont="1" applyNumberFormat="1">
      <alignment horizontal="center" vertical="center" wrapText="1"/>
    </xf>
    <xf numFmtId="3" fontId="5" fillId="20" borderId="64" xfId="0" applyAlignment="1" applyBorder="1" applyFont="1" applyNumberFormat="1" applyFill="1">
      <alignment horizontal="center"/>
    </xf>
    <xf numFmtId="3" fontId="5" fillId="19" borderId="64" xfId="0" applyAlignment="1" applyBorder="1" applyFont="1" applyNumberFormat="1" applyFill="1">
      <alignment horizontal="center"/>
    </xf>
    <xf numFmtId="3" fontId="5" fillId="21" borderId="64" xfId="0" applyAlignment="1" applyBorder="1" applyFont="1" applyNumberFormat="1" applyFill="1">
      <alignment horizontal="center"/>
    </xf>
    <xf numFmtId="3" fontId="5" fillId="6" borderId="11" xfId="0" applyAlignment="1" applyBorder="1" applyFont="1" applyNumberFormat="1" applyFill="1">
      <alignment horizontal="center" vertical="center" wrapText="1"/>
    </xf>
    <xf numFmtId="3" fontId="5" fillId="6" borderId="1" xfId="0" applyAlignment="1" applyBorder="1" applyFont="1" applyNumberFormat="1" applyFill="1">
      <alignment horizontal="center" vertical="center" wrapText="1"/>
    </xf>
    <xf numFmtId="0" fontId="24" fillId="0" borderId="59" xfId="0" applyAlignment="1" applyBorder="1" applyFont="1"/>
    <xf numFmtId="164" fontId="5" fillId="20" borderId="2" xfId="0" applyAlignment="1" applyBorder="1" applyFont="1" applyNumberFormat="1" applyFill="1">
      <alignment horizontal="center"/>
    </xf>
    <xf numFmtId="164" fontId="5" fillId="19" borderId="59" xfId="0" applyAlignment="1" applyBorder="1" applyFont="1" applyNumberFormat="1" applyFill="1">
      <alignment horizontal="center"/>
    </xf>
    <xf numFmtId="164" fontId="11" fillId="0" borderId="0" xfId="0" applyAlignment="1" applyBorder="1" applyFont="1" applyNumberFormat="1">
      <alignment horizontal="center"/>
    </xf>
    <xf numFmtId="164" fontId="5" fillId="21" borderId="59" xfId="0" applyAlignment="1" applyBorder="1" applyFont="1" applyNumberFormat="1" applyFill="1">
      <alignment horizontal="center"/>
    </xf>
    <xf numFmtId="10" fontId="5" fillId="6" borderId="11" xfId="0" applyAlignment="1" applyBorder="1" applyFont="1" applyNumberFormat="1" applyFill="1">
      <alignment horizontal="center"/>
    </xf>
    <xf numFmtId="166" fontId="5" fillId="6" borderId="1" xfId="0" applyAlignment="1" applyBorder="1" applyFont="1" applyNumberFormat="1" applyFill="1">
      <alignment horizontal="center"/>
    </xf>
    <xf numFmtId="0" fontId="24" fillId="0" borderId="2" xfId="0" applyAlignment="1" applyBorder="1" applyFont="1"/>
    <xf numFmtId="2" fontId="5" fillId="0" borderId="1" xfId="0" applyBorder="1" applyFont="1" applyNumberFormat="1"/>
    <xf numFmtId="2" fontId="5" fillId="0" borderId="0" xfId="0" applyFont="1" applyNumberFormat="1"/>
    <xf numFmtId="164" fontId="5" fillId="21" borderId="2" xfId="0" applyAlignment="1" applyBorder="1" applyFont="1" applyNumberFormat="1" applyFill="1">
      <alignment horizontal="center"/>
    </xf>
    <xf numFmtId="10" fontId="5" fillId="21" borderId="2" xfId="0" applyAlignment="1" applyBorder="1" applyFont="1" applyNumberFormat="1" applyFill="1">
      <alignment horizontal="center"/>
    </xf>
    <xf numFmtId="166" fontId="5" fillId="0" borderId="2" xfId="0" applyAlignment="1" applyBorder="1" applyFont="1" applyNumberFormat="1">
      <alignment horizontal="center" vertical="center" wrapText="1"/>
    </xf>
    <xf numFmtId="166" fontId="5" fillId="20" borderId="2" xfId="0" applyAlignment="1" applyBorder="1" applyFont="1" applyNumberFormat="1" applyFill="1">
      <alignment horizontal="center"/>
    </xf>
    <xf numFmtId="164" fontId="5" fillId="19" borderId="2" xfId="0" applyAlignment="1" applyBorder="1" applyFont="1" applyNumberFormat="1" applyFill="1">
      <alignment horizontal="center"/>
    </xf>
    <xf numFmtId="171" fontId="5" fillId="6" borderId="11" xfId="0" applyBorder="1" applyFont="1" applyNumberFormat="1" applyFill="1"/>
    <xf numFmtId="166" fontId="5" fillId="6" borderId="1" xfId="0" applyBorder="1" applyFont="1" applyNumberFormat="1" applyFill="1"/>
    <xf numFmtId="166" fontId="24" fillId="0" borderId="2" xfId="0" applyAlignment="1" applyBorder="1" applyFont="1" applyNumberFormat="1">
      <alignment horizontal="center" vertical="center" wrapText="1"/>
    </xf>
    <xf numFmtId="164" fontId="24" fillId="20" borderId="2" xfId="0" applyAlignment="1" applyBorder="1" applyFont="1" applyNumberFormat="1" applyFill="1">
      <alignment horizontal="center"/>
    </xf>
    <xf numFmtId="164" fontId="24" fillId="19" borderId="2" xfId="0" applyAlignment="1" applyBorder="1" applyFont="1" applyNumberFormat="1" applyFill="1">
      <alignment horizontal="center"/>
    </xf>
    <xf numFmtId="164" fontId="24" fillId="21" borderId="2" xfId="0" applyAlignment="1" applyBorder="1" applyFont="1" applyNumberFormat="1" applyFill="1">
      <alignment horizontal="center"/>
    </xf>
    <xf numFmtId="10" fontId="24" fillId="21" borderId="2" xfId="0" applyAlignment="1" applyBorder="1" applyFont="1" applyNumberFormat="1" applyFill="1">
      <alignment horizontal="center"/>
    </xf>
    <xf numFmtId="0" fontId="24" fillId="0" borderId="52" xfId="0" applyAlignment="1" applyBorder="1" applyFont="1">
      <alignment horizontal="left"/>
    </xf>
    <xf numFmtId="171" fontId="5" fillId="0" borderId="48" xfId="0" applyAlignment="1" applyBorder="1" applyFont="1" applyNumberFormat="1">
      <alignment wrapText="1"/>
    </xf>
    <xf numFmtId="0" fontId="24" fillId="0" borderId="48" xfId="0" applyBorder="1" applyFont="1"/>
    <xf numFmtId="0" fontId="5" fillId="0" borderId="11" xfId="0" applyAlignment="1" applyBorder="1" applyFont="1">
      <alignment horizontal="left"/>
    </xf>
    <xf numFmtId="0" fontId="24" fillId="0" borderId="3" xfId="0" applyBorder="1" applyFont="1"/>
    <xf numFmtId="166" fontId="5" fillId="0" borderId="64" xfId="0" applyAlignment="1" applyBorder="1" applyFont="1" applyNumberFormat="1">
      <alignment horizontal="center" vertical="center" wrapText="1"/>
    </xf>
    <xf numFmtId="166" fontId="5" fillId="20" borderId="64" xfId="0" applyAlignment="1" applyBorder="1" applyFont="1" applyNumberFormat="1" applyFill="1">
      <alignment horizontal="center"/>
    </xf>
    <xf numFmtId="164" fontId="5" fillId="19" borderId="64" xfId="0" applyAlignment="1" applyBorder="1" applyFont="1" applyNumberFormat="1" applyFill="1">
      <alignment horizontal="center"/>
    </xf>
    <xf numFmtId="164" fontId="5" fillId="21" borderId="64" xfId="0" applyAlignment="1" applyBorder="1" applyFont="1" applyNumberFormat="1" applyFill="1">
      <alignment horizontal="center"/>
    </xf>
    <xf numFmtId="0" fontId="5" fillId="21" borderId="63" xfId="0" applyAlignment="1" applyBorder="1" applyFont="1" applyFill="1">
      <alignment horizontal="center"/>
    </xf>
    <xf numFmtId="0" fontId="11" fillId="0" borderId="0" xfId="0" applyAlignment="1" applyBorder="1" applyFont="1" applyFill="1">
      <alignment horizontal="center" vertical="center" wrapText="1"/>
    </xf>
    <xf numFmtId="0" fontId="24" fillId="0" borderId="52" xfId="0" applyAlignment="1" applyBorder="1" applyFont="1"/>
    <xf numFmtId="0" fontId="9" fillId="0" borderId="52" xfId="0" applyAlignment="1" applyBorder="1" applyFont="1"/>
    <xf numFmtId="164" fontId="27" fillId="20" borderId="59" xfId="0" applyAlignment="1" applyBorder="1" applyFont="1" applyNumberFormat="1" applyFill="1">
      <alignment horizontal="center"/>
    </xf>
    <xf numFmtId="164" fontId="27" fillId="19" borderId="59" xfId="0" applyAlignment="1" applyBorder="1" applyFont="1" applyNumberFormat="1" applyFill="1">
      <alignment horizontal="center"/>
    </xf>
    <xf numFmtId="164" fontId="29" fillId="0" borderId="0" xfId="0" applyAlignment="1" applyBorder="1" applyFont="1" applyNumberFormat="1">
      <alignment horizontal="center"/>
    </xf>
    <xf numFmtId="0" fontId="24" fillId="0" borderId="60" xfId="0" applyBorder="1" applyFont="1"/>
    <xf numFmtId="0" fontId="24" fillId="0" borderId="62" xfId="0" applyAlignment="1" applyBorder="1" applyFont="1"/>
    <xf numFmtId="166" fontId="5" fillId="0" borderId="62" xfId="0" applyAlignment="1" applyBorder="1" applyFont="1" applyNumberFormat="1">
      <alignment horizontal="center" vertical="center" wrapText="1"/>
    </xf>
    <xf numFmtId="164" fontId="5" fillId="21" borderId="62" xfId="0" applyAlignment="1" applyBorder="1" applyFont="1" applyNumberFormat="1" applyFill="1">
      <alignment horizontal="center"/>
    </xf>
    <xf numFmtId="10" fontId="5" fillId="21" borderId="62" xfId="0" applyAlignment="1" applyBorder="1" applyFont="1" applyNumberFormat="1" applyFill="1">
      <alignment horizontal="center"/>
    </xf>
    <xf numFmtId="166" fontId="5" fillId="0" borderId="16" xfId="0" applyAlignment="1" applyBorder="1" applyFont="1" applyNumberFormat="1">
      <alignment horizontal="center" vertical="center" wrapText="1"/>
    </xf>
    <xf numFmtId="166" fontId="5" fillId="20" borderId="16" xfId="0" applyAlignment="1" applyBorder="1" applyFont="1" applyNumberFormat="1" applyFill="1">
      <alignment horizontal="center"/>
    </xf>
    <xf numFmtId="164" fontId="5" fillId="19" borderId="16" xfId="0" applyAlignment="1" applyBorder="1" applyFont="1" applyNumberFormat="1" applyFill="1">
      <alignment horizontal="center"/>
    </xf>
    <xf numFmtId="164" fontId="5" fillId="21" borderId="16" xfId="0" applyAlignment="1" applyBorder="1" applyFont="1" applyNumberFormat="1" applyFill="1">
      <alignment horizontal="center"/>
    </xf>
    <xf numFmtId="10" fontId="5" fillId="21" borderId="44" xfId="0" applyAlignment="1" applyBorder="1" applyFont="1" applyNumberFormat="1" applyFill="1">
      <alignment horizontal="center"/>
    </xf>
    <xf numFmtId="164" fontId="23" fillId="20" borderId="2" xfId="0" applyAlignment="1" applyBorder="1" applyFont="1" applyNumberFormat="1" applyFill="1">
      <alignment horizontal="center" vertical="center"/>
    </xf>
    <xf numFmtId="164" fontId="23" fillId="19" borderId="2" xfId="0" applyAlignment="1" applyBorder="1" applyFont="1" applyNumberFormat="1" applyFill="1">
      <alignment horizontal="center" vertical="center"/>
    </xf>
    <xf numFmtId="164" fontId="11" fillId="0" borderId="0" xfId="0" applyAlignment="1" applyBorder="1" applyFont="1" applyNumberFormat="1">
      <alignment horizontal="center" vertical="center"/>
    </xf>
    <xf numFmtId="164" fontId="23" fillId="21" borderId="2" xfId="0" applyAlignment="1" applyBorder="1" applyFont="1" applyNumberFormat="1" applyFill="1">
      <alignment horizontal="center" vertical="center"/>
    </xf>
    <xf numFmtId="10" fontId="23" fillId="21" borderId="2" xfId="0" applyAlignment="1" applyBorder="1" applyFont="1" applyNumberFormat="1" applyFill="1">
      <alignment horizontal="center" vertical="center"/>
    </xf>
    <xf numFmtId="164" fontId="11" fillId="0" borderId="0" xfId="0" applyAlignment="1" applyBorder="1" applyFont="1" applyNumberFormat="1" applyFill="1">
      <alignment horizontal="center" vertical="center" wrapText="1"/>
    </xf>
    <xf numFmtId="164" fontId="23" fillId="20" borderId="52" xfId="0" applyAlignment="1" applyBorder="1" applyFont="1" applyNumberFormat="1" applyFill="1">
      <alignment horizontal="center" vertical="center"/>
    </xf>
    <xf numFmtId="164" fontId="23" fillId="19" borderId="52" xfId="0" applyAlignment="1" applyBorder="1" applyFont="1" applyNumberFormat="1" applyFill="1">
      <alignment horizontal="center" vertical="center"/>
    </xf>
    <xf numFmtId="164" fontId="23" fillId="21" borderId="52" xfId="0" applyAlignment="1" applyBorder="1" applyFont="1" applyNumberFormat="1" applyFill="1">
      <alignment horizontal="center" vertical="center"/>
    </xf>
    <xf numFmtId="166" fontId="24" fillId="0" borderId="65" xfId="0" applyAlignment="1" applyBorder="1" applyFont="1" applyNumberFormat="1" applyFill="1">
      <alignment horizontal="center"/>
    </xf>
    <xf numFmtId="166" fontId="5" fillId="0" borderId="16" xfId="0" applyAlignment="1" applyBorder="1" applyFont="1" applyNumberFormat="1" applyFill="1">
      <alignment horizontal="center"/>
    </xf>
    <xf numFmtId="0" fontId="11" fillId="0" borderId="0" xfId="0" applyAlignment="1" applyBorder="1" applyFont="1" applyFill="1">
      <alignment horizontal="center"/>
    </xf>
    <xf numFmtId="3" fontId="24" fillId="0" borderId="65" xfId="0" applyAlignment="1" applyBorder="1" applyFont="1" applyNumberFormat="1" applyFill="1">
      <alignment horizontal="center"/>
    </xf>
    <xf numFmtId="10" fontId="24" fillId="0" borderId="0" xfId="0" applyAlignment="1" applyBorder="1" applyFont="1" applyNumberFormat="1" applyFill="1">
      <alignment horizontal="center"/>
    </xf>
    <xf numFmtId="171" fontId="9" fillId="0" borderId="0" xfId="0" applyAlignment="1" applyBorder="1" applyFont="1" applyNumberFormat="1" applyFill="1">
      <alignment horizontal="center" vertical="center" wrapText="1"/>
    </xf>
    <xf numFmtId="0" fontId="28" fillId="0" borderId="59" xfId="0" applyAlignment="1" applyBorder="1" applyFont="1" applyProtection="1">
      <alignment wrapText="1"/>
      <protection locked="0"/>
    </xf>
    <xf numFmtId="0" fontId="5" fillId="22" borderId="7" xfId="0" applyAlignment="1" applyBorder="1" applyFont="1" applyFill="1">
      <alignment horizontal="center" vertical="center" wrapText="1"/>
    </xf>
    <xf numFmtId="166" fontId="5" fillId="19" borderId="2" xfId="0" applyAlignment="1" applyBorder="1" applyFont="1" applyNumberFormat="1" applyFill="1">
      <alignment horizontal="center"/>
    </xf>
    <xf numFmtId="0" fontId="5" fillId="0" borderId="2" xfId="0" applyAlignment="1" applyBorder="1" applyFont="1" applyProtection="1">
      <protection locked="0"/>
    </xf>
    <xf numFmtId="2" fontId="5" fillId="0" borderId="0" xfId="0" applyBorder="1" applyFont="1" applyNumberFormat="1"/>
    <xf numFmtId="0" fontId="5" fillId="0" borderId="65" xfId="0" applyAlignment="1" applyBorder="1" applyFont="1" applyProtection="1">
      <protection locked="0"/>
    </xf>
    <xf numFmtId="166" fontId="5" fillId="0" borderId="65" xfId="0" applyAlignment="1" applyBorder="1" applyFont="1" applyNumberFormat="1">
      <alignment horizontal="center" vertical="center" wrapText="1"/>
    </xf>
    <xf numFmtId="164" fontId="5" fillId="2" borderId="65" xfId="0" applyAlignment="1" applyBorder="1" applyFont="1" applyNumberFormat="1" applyFill="1">
      <alignment horizontal="center"/>
    </xf>
    <xf numFmtId="0" fontId="11" fillId="2" borderId="0" xfId="0" applyAlignment="1" applyBorder="1" applyFont="1" applyFill="1">
      <alignment horizontal="center"/>
    </xf>
    <xf numFmtId="166" fontId="5" fillId="0" borderId="0" xfId="0" applyAlignment="1" applyBorder="1" applyFont="1" applyNumberFormat="1" applyFill="1">
      <alignment horizontal="center"/>
    </xf>
    <xf numFmtId="10" fontId="5" fillId="0" borderId="0" xfId="0" applyAlignment="1" applyBorder="1" applyFont="1" applyNumberFormat="1" applyFill="1">
      <alignment horizontal="center"/>
    </xf>
    <xf numFmtId="0" fontId="28" fillId="0" borderId="2" xfId="0" applyAlignment="1" applyBorder="1" applyFont="1" applyProtection="1">
      <protection locked="0"/>
    </xf>
    <xf numFmtId="166" fontId="24" fillId="0" borderId="2" xfId="0" applyBorder="1" applyFont="1" applyNumberFormat="1"/>
    <xf numFmtId="166" fontId="5" fillId="0" borderId="0" xfId="0" applyBorder="1" applyFont="1" applyNumberFormat="1"/>
    <xf numFmtId="0" fontId="24" fillId="0" borderId="16" xfId="0" applyAlignment="1" applyBorder="1" applyFont="1"/>
    <xf numFmtId="166" fontId="5" fillId="0" borderId="16" xfId="0" applyBorder="1" applyFont="1" applyNumberFormat="1"/>
    <xf numFmtId="3" fontId="5" fillId="0" borderId="0" xfId="0" applyAlignment="1" applyBorder="1" applyFont="1" applyNumberFormat="1" applyFill="1">
      <alignment horizontal="center"/>
    </xf>
    <xf numFmtId="0" fontId="24" fillId="0" borderId="59" xfId="0" applyAlignment="1" applyBorder="1" applyFont="1">
      <alignment vertical="center"/>
    </xf>
    <xf numFmtId="166" fontId="23" fillId="0" borderId="2" xfId="0" applyAlignment="1" applyBorder="1" applyFont="1" applyNumberFormat="1">
      <alignment vertical="center"/>
    </xf>
    <xf numFmtId="0" fontId="10" fillId="0" borderId="0" xfId="0" applyAlignment="1" applyBorder="1" applyFont="1">
      <alignment horizontal="center" vertical="center"/>
    </xf>
    <xf numFmtId="0" fontId="24" fillId="0" borderId="0" xfId="0" applyAlignment="1" applyBorder="1" applyFont="1"/>
    <xf numFmtId="166" fontId="24" fillId="0" borderId="0" xfId="0" applyBorder="1" applyFont="1" applyNumberFormat="1"/>
    <xf numFmtId="164" fontId="24" fillId="20" borderId="0" xfId="0" applyAlignment="1" applyBorder="1" applyFont="1" applyNumberFormat="1" applyFill="1">
      <alignment horizontal="center"/>
    </xf>
    <xf numFmtId="164" fontId="24" fillId="19" borderId="0" xfId="0" applyAlignment="1" applyBorder="1" applyFont="1" applyNumberFormat="1" applyFill="1">
      <alignment horizontal="center"/>
    </xf>
    <xf numFmtId="164" fontId="5" fillId="21" borderId="0" xfId="0" applyAlignment="1" applyBorder="1" applyFont="1" applyNumberFormat="1" applyFill="1">
      <alignment horizontal="center"/>
    </xf>
    <xf numFmtId="10" fontId="5" fillId="21" borderId="0" xfId="0" applyAlignment="1" applyBorder="1" applyFont="1" applyNumberFormat="1" applyFill="1">
      <alignment horizontal="center"/>
    </xf>
    <xf numFmtId="0" fontId="5" fillId="0" borderId="45" xfId="0" applyBorder="1" applyFont="1"/>
    <xf numFmtId="0" fontId="24" fillId="0" borderId="56" xfId="0" applyBorder="1" applyFont="1"/>
    <xf numFmtId="0" fontId="5" fillId="0" borderId="56" xfId="0" applyBorder="1" applyFont="1"/>
    <xf numFmtId="0" fontId="11" fillId="0" borderId="56" xfId="0" applyBorder="1" applyFont="1"/>
    <xf numFmtId="0" fontId="5" fillId="0" borderId="57" xfId="0" applyBorder="1" applyFont="1"/>
    <xf numFmtId="0" fontId="24" fillId="0" borderId="0" xfId="0" applyFont="1"/>
    <xf numFmtId="0" fontId="5" fillId="4" borderId="2" xfId="0" applyBorder="1" applyFont="1" applyFill="1"/>
    <xf numFmtId="0" fontId="24" fillId="4" borderId="2" xfId="0" applyBorder="1" applyFont="1" applyFill="1"/>
    <xf numFmtId="0" fontId="5" fillId="4" borderId="2" xfId="0" applyBorder="1" applyFont="1" applyFill="1" quotePrefix="1"/>
    <xf numFmtId="1" fontId="16" fillId="4" borderId="2" xfId="0" applyAlignment="1" applyBorder="1" applyFont="1" applyNumberFormat="1" applyFill="1" applyProtection="1">
      <alignment horizontal="left"/>
    </xf>
    <xf numFmtId="0" fontId="16" fillId="4" borderId="2" xfId="0" applyAlignment="1" applyBorder="1" applyFont="1" applyNumberFormat="1" applyFill="1" applyProtection="1">
      <alignment horizontal="left"/>
    </xf>
    <xf numFmtId="4" fontId="16" fillId="4" borderId="2" xfId="0" applyAlignment="1" applyBorder="1" applyFont="1" applyNumberFormat="1" applyFill="1" applyProtection="1">
      <alignment horizontal="left"/>
    </xf>
    <xf numFmtId="1" fontId="11" fillId="4" borderId="2" xfId="0" applyAlignment="1" applyBorder="1" applyFont="1" applyNumberFormat="1" applyFill="1">
      <alignment horizontal="left"/>
    </xf>
    <xf numFmtId="0" fontId="16" fillId="4" borderId="2" xfId="0" applyBorder="1" applyFont="1" applyFill="1"/>
    <xf numFmtId="0" fontId="11" fillId="4" borderId="2" xfId="0" applyBorder="1" applyFont="1" applyFill="1"/>
    <xf numFmtId="0" fontId="11" fillId="0" borderId="0" xfId="0" applyAlignment="1" applyFont="1">
      <alignment horizontal="center"/>
    </xf>
    <xf numFmtId="0" fontId="16" fillId="23" borderId="2" xfId="0" applyAlignment="1" applyBorder="1" applyFont="1" applyFill="1">
      <alignment horizontal="center" vertical="center" wrapText="1"/>
    </xf>
    <xf numFmtId="1" fontId="16" fillId="23" borderId="2" xfId="0" applyAlignment="1" applyBorder="1" applyFont="1" applyNumberFormat="1" applyFill="1">
      <alignment horizontal="center" vertical="center" wrapText="1"/>
    </xf>
    <xf numFmtId="168" fontId="16" fillId="23" borderId="2" xfId="6" applyAlignment="1" applyBorder="1" applyFont="1" applyNumberFormat="1" applyFill="1" applyProtection="1">
      <alignment horizontal="center" vertical="center" wrapText="1"/>
    </xf>
    <xf numFmtId="168" fontId="16" fillId="23" borderId="3" xfId="6" applyAlignment="1" applyBorder="1" applyFont="1" applyNumberFormat="1" applyFill="1" applyProtection="1">
      <alignment horizontal="center" vertical="center" wrapText="1"/>
    </xf>
    <xf numFmtId="168" fontId="23" fillId="23" borderId="2" xfId="6" applyAlignment="1" applyBorder="1" applyFont="1" applyNumberFormat="1" applyFill="1" applyProtection="1">
      <alignment horizontal="center" vertical="center" wrapText="1"/>
    </xf>
    <xf numFmtId="168" fontId="16" fillId="24" borderId="2" xfId="0" applyAlignment="1" applyBorder="1" applyFont="1" applyNumberFormat="1" applyFill="1">
      <alignment horizontal="center" vertical="center" wrapText="1"/>
    </xf>
    <xf numFmtId="168" fontId="16" fillId="23" borderId="2" xfId="0" applyAlignment="1" applyBorder="1" applyFont="1" applyNumberFormat="1" applyFill="1">
      <alignment horizontal="center" vertical="center" wrapText="1"/>
    </xf>
    <xf numFmtId="10" fontId="16" fillId="24" borderId="2" xfId="7" applyAlignment="1" applyBorder="1" applyFont="1" applyNumberFormat="1" applyFill="1" applyProtection="1">
      <alignment horizontal="center" vertical="center" wrapText="1"/>
    </xf>
    <xf numFmtId="168" fontId="23" fillId="24" borderId="2" xfId="0" applyAlignment="1" applyBorder="1" applyFont="1" applyNumberFormat="1" applyFill="1">
      <alignment horizontal="center" vertical="center" wrapText="1"/>
    </xf>
    <xf numFmtId="10" fontId="16" fillId="23" borderId="2" xfId="7" applyAlignment="1" applyBorder="1" applyFont="1" applyNumberFormat="1" applyFill="1" applyProtection="1">
      <alignment horizontal="center" vertical="center" wrapText="1"/>
    </xf>
    <xf numFmtId="168" fontId="23" fillId="23" borderId="2" xfId="0" applyAlignment="1" applyBorder="1" applyFont="1" applyNumberFormat="1" applyFill="1">
      <alignment horizontal="center" vertical="center" wrapText="1"/>
    </xf>
    <xf numFmtId="0" fontId="10" fillId="0" borderId="2" xfId="0" applyBorder="1" applyFont="1"/>
    <xf numFmtId="0" fontId="10" fillId="25" borderId="2" xfId="0" applyBorder="1" applyFont="1" applyFill="1"/>
    <xf numFmtId="174" fontId="10" fillId="25" borderId="2" xfId="1" applyAlignment="1" applyBorder="1" applyFont="1" applyNumberFormat="1" applyFill="1">
      <alignment horizontal="center"/>
    </xf>
    <xf numFmtId="164" fontId="10" fillId="25" borderId="2" xfId="0" applyAlignment="1" applyBorder="1" applyFont="1" applyNumberFormat="1" applyFill="1">
      <alignment horizontal="center"/>
    </xf>
    <xf numFmtId="174" fontId="11" fillId="0" borderId="2" xfId="1" applyAlignment="1" applyBorder="1" applyFont="1" applyNumberFormat="1">
      <alignment horizontal="center"/>
    </xf>
    <xf numFmtId="171" fontId="11" fillId="0" borderId="2" xfId="8" applyAlignment="1" applyBorder="1" applyFont="1" applyNumberFormat="1">
      <alignment horizontal="center"/>
    </xf>
    <xf numFmtId="0" fontId="12" fillId="0" borderId="0" xfId="0" applyFont="1"/>
    <xf numFmtId="164" fontId="10" fillId="0" borderId="0" xfId="0" applyFont="1" applyNumberFormat="1"/>
    <xf numFmtId="164" fontId="11" fillId="0" borderId="0" xfId="0" applyFont="1" applyNumberFormat="1"/>
    <xf numFmtId="164" fontId="11" fillId="0" borderId="12" xfId="0" applyBorder="1" applyFont="1" applyNumberFormat="1"/>
    <xf numFmtId="164" fontId="11" fillId="0" borderId="13" xfId="0" applyBorder="1" applyFont="1" applyNumberFormat="1"/>
    <xf numFmtId="0" fontId="11" fillId="0" borderId="0" xfId="0" applyFont="1" applyFill="1"/>
    <xf numFmtId="0" fontId="11" fillId="26" borderId="0" xfId="0" applyFont="1" applyFill="1"/>
    <xf numFmtId="0" fontId="11" fillId="27" borderId="0" xfId="0" applyFont="1" applyFill="1"/>
    <xf numFmtId="164" fontId="23" fillId="28" borderId="2" xfId="0" applyAlignment="1" applyBorder="1" applyFont="1" applyNumberFormat="1" applyFill="1">
      <alignment horizontal="right" vertical="center" wrapText="1"/>
    </xf>
    <xf numFmtId="0" fontId="16" fillId="23" borderId="2" xfId="0" applyAlignment="1" applyBorder="1" applyFont="1" applyFill="1">
      <alignment horizontal="left" vertical="center" wrapText="1"/>
    </xf>
    <xf numFmtId="0" fontId="16" fillId="23" borderId="52" xfId="0" applyAlignment="1" applyBorder="1" applyFont="1" applyFill="1">
      <alignment horizontal="center" vertical="center" wrapText="1"/>
    </xf>
    <xf numFmtId="1" fontId="16" fillId="11" borderId="59" xfId="0" applyAlignment="1" applyBorder="1" applyFont="1" applyNumberFormat="1" applyFill="1">
      <alignment horizontal="left"/>
    </xf>
    <xf numFmtId="0" fontId="16" fillId="11" borderId="59" xfId="0" applyAlignment="1" applyBorder="1" applyFont="1" applyFill="1">
      <alignment horizontal="left"/>
    </xf>
    <xf numFmtId="166" fontId="16" fillId="9" borderId="59" xfId="0" applyAlignment="1" applyBorder="1" applyFont="1" applyNumberFormat="1" applyFill="1" applyProtection="1">
      <alignment horizontal="right"/>
      <protection locked="0"/>
    </xf>
    <xf numFmtId="0" fontId="21" fillId="8" borderId="11" xfId="0" applyAlignment="1" applyBorder="1" applyFont="1" applyFill="1">
      <alignment vertical="center"/>
    </xf>
    <xf numFmtId="0" fontId="11" fillId="8" borderId="0" xfId="0" applyAlignment="1" applyBorder="1" applyFont="1" applyFill="1">
      <alignment vertical="center"/>
    </xf>
    <xf numFmtId="0" fontId="11" fillId="8" borderId="1" xfId="0" applyAlignment="1" applyBorder="1" applyFont="1" applyFill="1">
      <alignment vertical="center"/>
    </xf>
    <xf numFmtId="0" fontId="16" fillId="8" borderId="11" xfId="0" applyAlignment="1" applyBorder="1" applyFont="1" applyFill="1">
      <alignment vertical="center"/>
    </xf>
    <xf numFmtId="0" fontId="16" fillId="8" borderId="11" xfId="0" applyAlignment="1" applyBorder="1" applyFont="1" applyFill="1">
      <alignment vertical="center" wrapText="1"/>
    </xf>
    <xf numFmtId="0" fontId="11" fillId="0" borderId="0" xfId="0" applyAlignment="1" applyFont="1">
      <alignment vertical="center" wrapText="1"/>
    </xf>
    <xf numFmtId="0" fontId="11" fillId="0" borderId="1" xfId="0" applyAlignment="1" applyBorder="1" applyFont="1">
      <alignment vertical="center" wrapText="1"/>
    </xf>
    <xf numFmtId="0" fontId="22" fillId="8" borderId="11" xfId="0" applyAlignment="1" applyBorder="1" applyFont="1" applyFill="1">
      <alignment wrapText="1"/>
    </xf>
    <xf numFmtId="0" fontId="11" fillId="8" borderId="0" xfId="0" applyAlignment="1" applyBorder="1" applyFont="1" applyFill="1">
      <alignment wrapText="1"/>
    </xf>
    <xf numFmtId="0" fontId="11" fillId="8" borderId="1" xfId="0" applyAlignment="1" applyBorder="1" applyFont="1" applyFill="1">
      <alignment wrapText="1"/>
    </xf>
    <xf numFmtId="0" fontId="16" fillId="8" borderId="11" xfId="0" applyAlignment="1" applyBorder="1" applyFont="1" applyFill="1"/>
    <xf numFmtId="0" fontId="11" fillId="8" borderId="0" xfId="0" applyAlignment="1" applyBorder="1" applyFont="1" applyFill="1"/>
    <xf numFmtId="0" fontId="11" fillId="8" borderId="1" xfId="0" applyAlignment="1" applyBorder="1" applyFont="1" applyFill="1"/>
    <xf numFmtId="0" fontId="21" fillId="8" borderId="11" xfId="0" applyAlignment="1" applyBorder="1" applyFont="1" applyFill="1">
      <alignment vertical="center" wrapText="1"/>
    </xf>
    <xf numFmtId="0" fontId="2" fillId="0" borderId="0" xfId="0" applyAlignment="1" applyFont="1">
      <alignment vertical="center" wrapText="1"/>
    </xf>
    <xf numFmtId="0" fontId="2" fillId="0" borderId="1" xfId="0" applyAlignment="1" applyBorder="1" applyFont="1">
      <alignment vertical="center" wrapText="1"/>
    </xf>
    <xf numFmtId="0" fontId="11" fillId="8" borderId="0" xfId="0" applyAlignment="1" applyBorder="1" applyFont="1" applyFill="1">
      <alignment vertical="center" wrapText="1"/>
    </xf>
    <xf numFmtId="0" fontId="11" fillId="8" borderId="1" xfId="0" applyAlignment="1" applyBorder="1" applyFont="1" applyFill="1">
      <alignment vertical="center" wrapText="1"/>
    </xf>
    <xf numFmtId="0" fontId="32" fillId="8" borderId="11" xfId="2" applyAlignment="1" applyBorder="1" applyFont="1" applyFill="1">
      <alignment vertical="center" wrapText="1"/>
    </xf>
    <xf numFmtId="0" fontId="16" fillId="8" borderId="0" xfId="0" applyAlignment="1" applyBorder="1" applyFont="1" applyFill="1">
      <alignment vertical="center" wrapText="1"/>
    </xf>
    <xf numFmtId="0" fontId="16" fillId="8" borderId="1" xfId="0" applyAlignment="1" applyBorder="1" applyFont="1" applyFill="1">
      <alignment vertical="center" wrapText="1"/>
    </xf>
    <xf numFmtId="0" fontId="16" fillId="8" borderId="45" xfId="0" applyAlignment="1" applyBorder="1" applyFont="1" applyFill="1">
      <alignment wrapText="1"/>
    </xf>
    <xf numFmtId="0" fontId="11" fillId="0" borderId="56" xfId="0" applyAlignment="1" applyBorder="1" applyFont="1">
      <alignment wrapText="1"/>
    </xf>
    <xf numFmtId="0" fontId="11" fillId="0" borderId="57" xfId="0" applyAlignment="1" applyBorder="1" applyFont="1">
      <alignment wrapText="1"/>
    </xf>
    <xf numFmtId="0" fontId="16" fillId="8" borderId="11" xfId="0" applyAlignment="1" applyBorder="1" applyFont="1" applyFill="1" quotePrefix="1">
      <alignment vertical="center" wrapText="1"/>
    </xf>
    <xf numFmtId="0" fontId="16" fillId="0" borderId="0" xfId="0" applyAlignment="1" applyFont="1">
      <alignment horizontal="left" vertical="center"/>
    </xf>
    <xf numFmtId="0" fontId="11" fillId="0" borderId="0" xfId="0" applyAlignment="1" applyFont="1"/>
    <xf numFmtId="0" fontId="16" fillId="0" borderId="0" xfId="0" applyAlignment="1" applyFont="1">
      <alignment horizontal="left" vertical="center" wrapText="1"/>
    </xf>
    <xf numFmtId="0" fontId="11" fillId="0" borderId="0" xfId="0" applyAlignment="1" applyFont="1">
      <alignment wrapText="1"/>
    </xf>
    <xf numFmtId="0" fontId="10" fillId="0" borderId="7" xfId="0" applyAlignment="1" applyBorder="1" applyFont="1">
      <alignment vertical="center" wrapText="1"/>
    </xf>
    <xf numFmtId="0" fontId="16" fillId="2" borderId="12" xfId="4" applyAlignment="1" applyBorder="1" applyFont="1" applyFill="1">
      <alignment vertical="center"/>
    </xf>
    <xf numFmtId="0" fontId="16" fillId="2" borderId="5" xfId="4" applyAlignment="1" applyBorder="1" applyFont="1" applyFill="1">
      <alignment vertical="center"/>
    </xf>
    <xf numFmtId="0" fontId="16" fillId="2" borderId="13" xfId="4" applyAlignment="1" applyBorder="1" applyFont="1" applyFill="1">
      <alignment vertical="center"/>
    </xf>
    <xf numFmtId="166" fontId="16" fillId="9" borderId="12" xfId="5" applyAlignment="1" applyBorder="1" applyFont="1" applyNumberFormat="1" applyFill="1" applyProtection="1">
      <alignment horizontal="center" vertical="center" wrapText="1"/>
      <protection locked="0"/>
    </xf>
    <xf numFmtId="166" fontId="16" fillId="9" borderId="5" xfId="5" applyAlignment="1" applyBorder="1" applyFont="1" applyNumberFormat="1" applyFill="1" applyProtection="1">
      <alignment horizontal="center" vertical="center" wrapText="1"/>
      <protection locked="0"/>
    </xf>
    <xf numFmtId="164" fontId="23" fillId="11" borderId="12" xfId="4" applyAlignment="1" applyBorder="1" applyFont="1" applyNumberFormat="1" applyFill="1">
      <alignment horizontal="center" vertical="center"/>
    </xf>
    <xf numFmtId="164" fontId="23" fillId="11" borderId="13" xfId="4" applyAlignment="1" applyBorder="1" applyFont="1" applyNumberFormat="1" applyFill="1">
      <alignment horizontal="center" vertical="center"/>
    </xf>
    <xf numFmtId="168" fontId="23" fillId="2" borderId="12" xfId="5" applyAlignment="1" applyBorder="1" applyFont="1" applyNumberFormat="1" applyFill="1" applyProtection="1">
      <alignment horizontal="left" vertical="center"/>
    </xf>
    <xf numFmtId="168" fontId="23" fillId="2" borderId="5" xfId="5" applyAlignment="1" applyBorder="1" applyFont="1" applyNumberFormat="1" applyFill="1" applyProtection="1">
      <alignment horizontal="left" vertical="center"/>
    </xf>
    <xf numFmtId="168" fontId="23" fillId="2" borderId="13" xfId="5" applyAlignment="1" applyBorder="1" applyFont="1" applyNumberFormat="1" applyFill="1" applyProtection="1">
      <alignment horizontal="left" vertical="center"/>
    </xf>
    <xf numFmtId="4" fontId="16" fillId="13" borderId="12" xfId="3" applyAlignment="1" applyBorder="1" applyFont="1" applyNumberFormat="1" applyFill="1" applyProtection="1">
      <alignment vertical="center" wrapText="1"/>
    </xf>
    <xf numFmtId="4" fontId="16" fillId="13" borderId="13" xfId="3" applyAlignment="1" applyBorder="1" applyFont="1" applyNumberFormat="1" applyFill="1" applyProtection="1">
      <alignment vertical="center" wrapText="1"/>
    </xf>
    <xf numFmtId="168" fontId="16" fillId="2" borderId="12" xfId="5" applyAlignment="1" applyBorder="1" applyFont="1" applyNumberFormat="1" applyFill="1" applyProtection="1">
      <alignment horizontal="left" vertical="center"/>
    </xf>
    <xf numFmtId="168" fontId="16" fillId="2" borderId="5" xfId="5" applyAlignment="1" applyBorder="1" applyFont="1" applyNumberFormat="1" applyFill="1" applyProtection="1">
      <alignment horizontal="left" vertical="center"/>
    </xf>
    <xf numFmtId="168" fontId="16" fillId="2" borderId="13" xfId="5" applyAlignment="1" applyBorder="1" applyFont="1" applyNumberFormat="1" applyFill="1" applyProtection="1">
      <alignment horizontal="left" vertical="center"/>
    </xf>
    <xf numFmtId="10" fontId="16" fillId="9" borderId="40" xfId="7" applyAlignment="1" applyBorder="1" applyFont="1" applyNumberFormat="1" applyFill="1" applyProtection="1">
      <alignment horizontal="center" vertical="center"/>
      <protection locked="0"/>
    </xf>
    <xf numFmtId="10" fontId="16" fillId="9" borderId="41" xfId="7" applyAlignment="1" applyBorder="1" applyFont="1" applyNumberFormat="1" applyFill="1" applyProtection="1">
      <alignment horizontal="center" vertical="center"/>
      <protection locked="0"/>
    </xf>
    <xf numFmtId="0" fontId="16" fillId="2" borderId="12" xfId="4" applyAlignment="1" applyBorder="1" applyFont="1" applyFill="1">
      <alignment vertical="center" wrapText="1"/>
    </xf>
    <xf numFmtId="0" fontId="16" fillId="2" borderId="5" xfId="4" applyAlignment="1" applyBorder="1" applyFont="1" applyFill="1">
      <alignment vertical="center" wrapText="1"/>
    </xf>
    <xf numFmtId="10" fontId="16" fillId="9" borderId="12" xfId="7" applyAlignment="1" applyBorder="1" applyFont="1" applyNumberFormat="1" applyFill="1" applyProtection="1">
      <alignment horizontal="center" vertical="center"/>
      <protection locked="0"/>
    </xf>
    <xf numFmtId="10" fontId="16" fillId="9" borderId="13" xfId="7" applyAlignment="1" applyBorder="1" applyFont="1" applyNumberFormat="1" applyFill="1" applyProtection="1">
      <alignment horizontal="center" vertical="center"/>
      <protection locked="0"/>
    </xf>
    <xf numFmtId="0" fontId="16" fillId="2" borderId="13" xfId="4" applyAlignment="1" applyBorder="1" applyFont="1" applyFill="1">
      <alignment vertical="center" wrapText="1"/>
    </xf>
    <xf numFmtId="166" fontId="16" fillId="2" borderId="0" xfId="4" applyAlignment="1" applyFont="1" applyNumberFormat="1" applyFill="1">
      <alignment horizontal="left" vertical="center"/>
    </xf>
    <xf numFmtId="10" fontId="16" fillId="9" borderId="11" xfId="4" applyAlignment="1" applyBorder="1" applyFont="1" applyNumberFormat="1" applyFill="1" applyProtection="1">
      <alignment horizontal="center" vertical="center"/>
      <protection locked="0"/>
    </xf>
    <xf numFmtId="10" fontId="16" fillId="9" borderId="1" xfId="4" applyAlignment="1" applyBorder="1" applyFont="1" applyNumberFormat="1" applyFill="1" applyProtection="1">
      <alignment horizontal="center" vertical="center"/>
      <protection locked="0"/>
    </xf>
    <xf numFmtId="0" fontId="23" fillId="2" borderId="12" xfId="4" applyAlignment="1" applyBorder="1" applyFont="1" applyFill="1">
      <alignment horizontal="left" vertical="center"/>
    </xf>
    <xf numFmtId="0" fontId="23" fillId="2" borderId="5" xfId="4" applyAlignment="1" applyBorder="1" applyFont="1" applyFill="1">
      <alignment horizontal="left" vertical="center"/>
    </xf>
    <xf numFmtId="0" fontId="23" fillId="2" borderId="13" xfId="4" applyAlignment="1" applyBorder="1" applyFont="1" applyFill="1">
      <alignment horizontal="left" vertical="center"/>
    </xf>
    <xf numFmtId="10" fontId="23" fillId="11" borderId="12" xfId="7" applyAlignment="1" applyBorder="1" applyFont="1" applyNumberFormat="1" applyFill="1" applyProtection="1">
      <alignment horizontal="center" vertical="center"/>
    </xf>
    <xf numFmtId="10" fontId="23" fillId="11" borderId="5" xfId="7" applyAlignment="1" applyBorder="1" applyFont="1" applyNumberFormat="1" applyFill="1" applyProtection="1">
      <alignment horizontal="center" vertical="center"/>
    </xf>
    <xf numFmtId="164" fontId="23" fillId="11" borderId="12" xfId="0" applyAlignment="1" applyBorder="1" applyFont="1" applyNumberFormat="1" applyFill="1">
      <alignment horizontal="center" vertical="center"/>
    </xf>
    <xf numFmtId="164" fontId="23" fillId="11" borderId="13" xfId="0" applyAlignment="1" applyBorder="1" applyFont="1" applyNumberFormat="1" applyFill="1">
      <alignment horizontal="center" vertical="center"/>
    </xf>
    <xf numFmtId="10" fontId="16" fillId="9" borderId="42" xfId="7" applyAlignment="1" applyBorder="1" applyFont="1" applyNumberFormat="1" applyFill="1" applyProtection="1">
      <alignment horizontal="center" vertical="center"/>
      <protection locked="0"/>
    </xf>
    <xf numFmtId="0" fontId="14" fillId="0" borderId="12" xfId="4" applyAlignment="1" applyBorder="1" applyFont="1">
      <alignment vertical="center" wrapText="1"/>
    </xf>
    <xf numFmtId="0" fontId="14" fillId="0" borderId="5" xfId="4" applyAlignment="1" applyBorder="1" applyFont="1">
      <alignment vertical="center" wrapText="1"/>
    </xf>
    <xf numFmtId="0" fontId="14" fillId="0" borderId="13" xfId="4" applyAlignment="1" applyBorder="1" applyFont="1">
      <alignment vertical="center" wrapText="1"/>
    </xf>
    <xf numFmtId="0" fontId="16" fillId="2" borderId="12" xfId="4" applyAlignment="1" applyBorder="1" applyFont="1" applyFill="1">
      <alignment horizontal="left" vertical="center"/>
    </xf>
    <xf numFmtId="0" fontId="16" fillId="2" borderId="5" xfId="4" applyAlignment="1" applyBorder="1" applyFont="1" applyFill="1">
      <alignment horizontal="left" vertical="center"/>
    </xf>
    <xf numFmtId="0" fontId="16" fillId="2" borderId="13" xfId="4" applyAlignment="1" applyBorder="1" applyFont="1" applyFill="1">
      <alignment horizontal="left" vertical="center"/>
    </xf>
    <xf numFmtId="164" fontId="16" fillId="11" borderId="12" xfId="4" applyAlignment="1" applyBorder="1" applyFont="1" applyNumberFormat="1" applyFill="1">
      <alignment horizontal="center" vertical="center" wrapText="1"/>
    </xf>
    <xf numFmtId="164" fontId="16" fillId="11" borderId="5" xfId="4" applyAlignment="1" applyBorder="1" applyFont="1" applyNumberFormat="1" applyFill="1">
      <alignment horizontal="center" vertical="center" wrapText="1"/>
    </xf>
    <xf numFmtId="164" fontId="23" fillId="11" borderId="5" xfId="0" applyAlignment="1" applyBorder="1" applyFont="1" applyNumberFormat="1" applyFill="1">
      <alignment horizontal="center" vertical="center"/>
    </xf>
    <xf numFmtId="166" fontId="16" fillId="9" borderId="13" xfId="5" applyAlignment="1" applyBorder="1" applyFont="1" applyNumberFormat="1" applyFill="1" applyProtection="1">
      <alignment horizontal="center" vertical="center" wrapText="1"/>
      <protection locked="0"/>
    </xf>
    <xf numFmtId="0" fontId="25" fillId="2" borderId="5" xfId="4" applyAlignment="1" applyBorder="1" applyFont="1" applyFill="1">
      <alignment vertical="center"/>
    </xf>
    <xf numFmtId="0" fontId="25" fillId="2" borderId="13" xfId="4" applyAlignment="1" applyBorder="1" applyFont="1" applyFill="1">
      <alignment vertical="center"/>
    </xf>
    <xf numFmtId="164" fontId="23" fillId="11" borderId="12" xfId="5" applyAlignment="1" applyBorder="1" applyFont="1" applyNumberFormat="1" applyFill="1" applyProtection="1">
      <alignment horizontal="center" vertical="center" wrapText="1"/>
    </xf>
    <xf numFmtId="164" fontId="23" fillId="11" borderId="13" xfId="5" applyAlignment="1" applyBorder="1" applyFont="1" applyNumberFormat="1" applyFill="1" applyProtection="1">
      <alignment horizontal="center" vertical="center" wrapText="1"/>
    </xf>
    <xf numFmtId="0" fontId="16" fillId="2" borderId="12" xfId="0" applyAlignment="1" applyBorder="1" applyFont="1" applyFill="1">
      <alignment horizontal="left" vertical="center"/>
    </xf>
    <xf numFmtId="0" fontId="16" fillId="2" borderId="5" xfId="0" applyAlignment="1" applyBorder="1" applyFont="1" applyFill="1">
      <alignment horizontal="left" vertical="center"/>
    </xf>
    <xf numFmtId="0" fontId="16" fillId="2" borderId="13" xfId="0" applyAlignment="1" applyBorder="1" applyFont="1" applyFill="1">
      <alignment horizontal="left" vertical="center"/>
    </xf>
    <xf numFmtId="0" fontId="16" fillId="9" borderId="45" xfId="0" applyAlignment="1" applyBorder="1" applyFont="1" applyFill="1" applyProtection="1">
      <alignment horizontal="center" vertical="center"/>
      <protection locked="0"/>
    </xf>
    <xf numFmtId="0" fontId="16" fillId="9" borderId="56" xfId="0" applyAlignment="1" applyBorder="1" applyFont="1" applyFill="1" applyProtection="1">
      <alignment horizontal="center" vertical="center"/>
      <protection locked="0"/>
    </xf>
    <xf numFmtId="0" fontId="16" fillId="11" borderId="32" xfId="4" applyAlignment="1" applyBorder="1" applyFont="1" applyFill="1">
      <alignment horizontal="left" vertical="center"/>
    </xf>
    <xf numFmtId="0" fontId="16" fillId="11" borderId="2" xfId="4" applyAlignment="1" applyBorder="1" applyFont="1" applyFill="1">
      <alignment horizontal="left" vertical="center"/>
    </xf>
    <xf numFmtId="0" fontId="16" fillId="11" borderId="3" xfId="4" applyAlignment="1" applyBorder="1" applyFont="1" applyFill="1">
      <alignment horizontal="left" vertical="center"/>
    </xf>
    <xf numFmtId="0" fontId="16" fillId="11" borderId="47" xfId="4" applyAlignment="1" applyBorder="1" applyFont="1" applyFill="1">
      <alignment horizontal="left" vertical="center"/>
    </xf>
    <xf numFmtId="0" fontId="16" fillId="11" borderId="4" xfId="4" applyAlignment="1" applyBorder="1" applyFont="1" applyFill="1">
      <alignment horizontal="left" vertical="center"/>
    </xf>
    <xf numFmtId="10" fontId="16" fillId="9" borderId="47" xfId="7" applyAlignment="1" applyBorder="1" applyFont="1" applyNumberFormat="1" applyFill="1" applyProtection="1">
      <alignment horizontal="center" vertical="center"/>
      <protection locked="0"/>
    </xf>
    <xf numFmtId="10" fontId="16" fillId="9" borderId="54" xfId="7" applyAlignment="1" applyBorder="1" applyFont="1" applyNumberFormat="1" applyFill="1" applyProtection="1">
      <alignment horizontal="center" vertical="center"/>
      <protection locked="0"/>
    </xf>
    <xf numFmtId="0" fontId="16" fillId="2" borderId="32" xfId="4" applyAlignment="1" applyBorder="1" applyFont="1" applyFill="1">
      <alignment vertical="center" wrapText="1"/>
    </xf>
    <xf numFmtId="0" fontId="16" fillId="2" borderId="33" xfId="4" applyAlignment="1" applyBorder="1" applyFont="1" applyFill="1">
      <alignment vertical="center" wrapText="1"/>
    </xf>
    <xf numFmtId="0" fontId="16" fillId="9" borderId="32" xfId="0" applyAlignment="1" applyBorder="1" applyFont="1" applyFill="1" applyProtection="1">
      <alignment horizontal="center" vertical="center"/>
      <protection locked="0"/>
    </xf>
    <xf numFmtId="0" fontId="16" fillId="9" borderId="33" xfId="0" applyAlignment="1" applyBorder="1" applyFont="1" applyFill="1" applyProtection="1">
      <alignment horizontal="center" vertical="center"/>
      <protection locked="0"/>
    </xf>
    <xf numFmtId="0" fontId="16" fillId="2" borderId="47" xfId="4" applyAlignment="1" applyBorder="1" applyFont="1" applyFill="1">
      <alignment vertical="center"/>
    </xf>
    <xf numFmtId="0" fontId="16" fillId="2" borderId="4" xfId="4" applyAlignment="1" applyBorder="1" applyFont="1" applyFill="1">
      <alignment vertical="center"/>
    </xf>
    <xf numFmtId="0" fontId="16" fillId="0" borderId="8" xfId="4" applyAlignment="1" applyBorder="1" applyFont="1">
      <alignment horizontal="left" vertical="center"/>
    </xf>
    <xf numFmtId="0" fontId="16" fillId="0" borderId="9" xfId="4" applyAlignment="1" applyBorder="1" applyFont="1">
      <alignment horizontal="left" vertical="center"/>
    </xf>
    <xf numFmtId="0" fontId="16" fillId="0" borderId="10" xfId="4" applyAlignment="1" applyBorder="1" applyFont="1">
      <alignment horizontal="left" vertical="center"/>
    </xf>
    <xf numFmtId="0" fontId="16" fillId="11" borderId="29" xfId="4" applyAlignment="1" applyBorder="1" applyFont="1" applyFill="1">
      <alignment horizontal="left" vertical="center"/>
    </xf>
    <xf numFmtId="0" fontId="16" fillId="11" borderId="49" xfId="4" applyAlignment="1" applyBorder="1" applyFont="1" applyFill="1">
      <alignment horizontal="left" vertical="center"/>
    </xf>
    <xf numFmtId="0" fontId="16" fillId="11" borderId="50" xfId="4" applyAlignment="1" applyBorder="1" applyFont="1" applyFill="1">
      <alignment horizontal="left" vertical="center"/>
    </xf>
    <xf numFmtId="0" fontId="16" fillId="2" borderId="2" xfId="4" applyAlignment="1" applyBorder="1" applyFont="1" applyFill="1">
      <alignment horizontal="left" vertical="center" wrapText="1"/>
    </xf>
    <xf numFmtId="0" fontId="16" fillId="2" borderId="33" xfId="4" applyAlignment="1" applyBorder="1" applyFont="1" applyFill="1">
      <alignment horizontal="left" vertical="center" wrapText="1"/>
    </xf>
    <xf numFmtId="0" fontId="16" fillId="2" borderId="29" xfId="4" applyAlignment="1" applyBorder="1" applyFont="1" applyFill="1">
      <alignment vertical="center" wrapText="1"/>
    </xf>
    <xf numFmtId="0" fontId="16" fillId="2" borderId="42" xfId="4" applyAlignment="1" applyBorder="1" applyFont="1" applyFill="1">
      <alignment vertical="center" wrapText="1"/>
    </xf>
    <xf numFmtId="0" fontId="16" fillId="9" borderId="29" xfId="0" applyAlignment="1" applyBorder="1" applyFont="1" applyFill="1" applyProtection="1">
      <alignment horizontal="center" vertical="center"/>
      <protection locked="0"/>
    </xf>
    <xf numFmtId="0" fontId="16" fillId="9" borderId="42" xfId="0" applyAlignment="1" applyBorder="1" applyFont="1" applyFill="1" applyProtection="1">
      <alignment horizontal="center" vertical="center"/>
      <protection locked="0"/>
    </xf>
    <xf numFmtId="0" fontId="16" fillId="2" borderId="64" xfId="4" applyAlignment="1" applyBorder="1" applyFont="1" applyFill="1">
      <alignment horizontal="left" vertical="center" wrapText="1"/>
    </xf>
    <xf numFmtId="0" fontId="16" fillId="2" borderId="66" xfId="4" applyAlignment="1" applyBorder="1" applyFont="1" applyFill="1">
      <alignment horizontal="left" vertical="center" wrapText="1"/>
    </xf>
    <xf numFmtId="0" fontId="16" fillId="2" borderId="29" xfId="4" applyAlignment="1" applyBorder="1" applyFont="1" applyFill="1">
      <alignment horizontal="left" vertical="center" wrapText="1"/>
    </xf>
    <xf numFmtId="0" fontId="16" fillId="2" borderId="49" xfId="4" applyAlignment="1" applyBorder="1" applyFont="1" applyFill="1">
      <alignment horizontal="left" vertical="center" wrapText="1"/>
    </xf>
    <xf numFmtId="0" fontId="16" fillId="2" borderId="50" xfId="4" applyAlignment="1" applyBorder="1" applyFont="1" applyFill="1">
      <alignment horizontal="left" vertical="center" wrapText="1"/>
    </xf>
    <xf numFmtId="0" fontId="16" fillId="2" borderId="37" xfId="4" applyAlignment="1" applyBorder="1" applyFont="1" applyFill="1">
      <alignment horizontal="left" vertical="center" wrapText="1"/>
    </xf>
    <xf numFmtId="0" fontId="16" fillId="2" borderId="52" xfId="4" applyAlignment="1" applyBorder="1" applyFont="1" applyFill="1">
      <alignment horizontal="left" vertical="center" wrapText="1"/>
    </xf>
    <xf numFmtId="0" fontId="16" fillId="2" borderId="61" xfId="4" applyAlignment="1" applyBorder="1" applyFont="1" applyFill="1">
      <alignment horizontal="left" vertical="center" wrapText="1"/>
    </xf>
    <xf numFmtId="0" fontId="16" fillId="2" borderId="8" xfId="4" applyAlignment="1" applyBorder="1" applyFont="1" applyFill="1">
      <alignment horizontal="center" vertical="center" wrapText="1"/>
    </xf>
    <xf numFmtId="0" fontId="16" fillId="2" borderId="11" xfId="4" applyAlignment="1" applyBorder="1" applyFont="1" applyFill="1">
      <alignment horizontal="center" vertical="center" wrapText="1"/>
    </xf>
    <xf numFmtId="0" fontId="16" fillId="2" borderId="45" xfId="4" applyAlignment="1" applyBorder="1" applyFont="1" applyFill="1">
      <alignment horizontal="center" vertical="center" wrapText="1"/>
    </xf>
    <xf numFmtId="164" fontId="23" fillId="11" borderId="6" xfId="5" applyAlignment="1" applyBorder="1" applyFont="1" applyNumberFormat="1" applyFill="1" applyProtection="1">
      <alignment horizontal="center" vertical="center" wrapText="1"/>
    </xf>
    <xf numFmtId="164" fontId="23" fillId="11" borderId="23" xfId="5" applyAlignment="1" applyBorder="1" applyFont="1" applyNumberFormat="1" applyFill="1" applyProtection="1">
      <alignment horizontal="center" vertical="center" wrapText="1"/>
    </xf>
    <xf numFmtId="164" fontId="23" fillId="11" borderId="58" xfId="5" applyAlignment="1" applyBorder="1" applyFont="1" applyNumberFormat="1" applyFill="1" applyProtection="1">
      <alignment horizontal="center" vertical="center" wrapText="1"/>
    </xf>
    <xf numFmtId="10" fontId="16" fillId="11" borderId="10" xfId="7" applyAlignment="1" applyBorder="1" applyFont="1" applyNumberFormat="1" applyFill="1" applyProtection="1">
      <alignment horizontal="center" vertical="center"/>
    </xf>
    <xf numFmtId="10" fontId="16" fillId="11" borderId="1" xfId="7" applyAlignment="1" applyBorder="1" applyFont="1" applyNumberFormat="1" applyFill="1" applyProtection="1">
      <alignment horizontal="center" vertical="center"/>
    </xf>
    <xf numFmtId="10" fontId="16" fillId="11" borderId="57" xfId="7" applyAlignment="1" applyBorder="1" applyFont="1" applyNumberFormat="1" applyFill="1" applyProtection="1">
      <alignment horizontal="center" vertical="center"/>
    </xf>
    <xf numFmtId="166" fontId="16" fillId="9" borderId="38" xfId="4" applyAlignment="1" applyBorder="1" applyFont="1" applyNumberFormat="1" applyFill="1" applyProtection="1">
      <alignment horizontal="center" vertical="center"/>
      <protection locked="0"/>
    </xf>
    <xf numFmtId="4" fontId="16" fillId="11" borderId="61" xfId="3" applyAlignment="1" applyBorder="1" applyFont="1" applyNumberFormat="1" applyFill="1" applyProtection="1">
      <alignment horizontal="center" vertical="center" wrapText="1"/>
    </xf>
    <xf numFmtId="4" fontId="16" fillId="11" borderId="48" xfId="3" applyAlignment="1" applyBorder="1" applyFont="1" applyNumberFormat="1" applyFill="1" applyProtection="1">
      <alignment horizontal="center" vertical="center" wrapText="1"/>
    </xf>
    <xf numFmtId="4" fontId="16" fillId="11" borderId="67" xfId="3" applyAlignment="1" applyBorder="1" applyFont="1" applyNumberFormat="1" applyFill="1" applyProtection="1">
      <alignment horizontal="center" vertical="center" wrapText="1"/>
    </xf>
    <xf numFmtId="164" fontId="16" fillId="11" borderId="68" xfId="4" applyAlignment="1" applyBorder="1" applyFont="1" applyNumberFormat="1" applyFill="1">
      <alignment horizontal="center" vertical="center" wrapText="1"/>
    </xf>
    <xf numFmtId="164" fontId="16" fillId="11" borderId="23" xfId="4" applyAlignment="1" applyBorder="1" applyFont="1" applyNumberFormat="1" applyFill="1">
      <alignment horizontal="center" vertical="center" wrapText="1"/>
    </xf>
    <xf numFmtId="164" fontId="16" fillId="11" borderId="58" xfId="4" applyAlignment="1" applyBorder="1" applyFont="1" applyNumberFormat="1" applyFill="1">
      <alignment horizontal="center" vertical="center" wrapText="1"/>
    </xf>
    <xf numFmtId="10" fontId="16" fillId="12" borderId="37" xfId="7" applyAlignment="1" applyBorder="1" applyFont="1" applyNumberFormat="1" applyFill="1" applyProtection="1">
      <alignment horizontal="center" vertical="center"/>
      <protection locked="0"/>
    </xf>
    <xf numFmtId="10" fontId="16" fillId="12" borderId="39" xfId="7" applyAlignment="1" applyBorder="1" applyFont="1" applyNumberFormat="1" applyFill="1" applyProtection="1">
      <alignment horizontal="center" vertical="center"/>
      <protection locked="0"/>
    </xf>
    <xf numFmtId="10" fontId="16" fillId="12" borderId="19" xfId="7" applyAlignment="1" applyBorder="1" applyFont="1" applyNumberFormat="1" applyFill="1" applyProtection="1">
      <alignment horizontal="center" vertical="center"/>
      <protection locked="0"/>
    </xf>
    <xf numFmtId="10" fontId="16" fillId="9" borderId="22" xfId="7" applyAlignment="1" applyBorder="1" applyFont="1" applyNumberFormat="1" applyFill="1" applyProtection="1">
      <alignment horizontal="center" vertical="center"/>
      <protection locked="0"/>
    </xf>
    <xf numFmtId="10" fontId="16" fillId="9" borderId="20" xfId="7" applyAlignment="1" applyBorder="1" applyFont="1" applyNumberFormat="1" applyFill="1" applyProtection="1">
      <alignment horizontal="center" vertical="center"/>
      <protection locked="0"/>
    </xf>
    <xf numFmtId="0" fontId="23" fillId="2" borderId="12" xfId="4" applyAlignment="1" applyBorder="1" applyFont="1" applyFill="1">
      <alignment horizontal="left" vertical="center" wrapText="1"/>
    </xf>
    <xf numFmtId="0" fontId="23" fillId="2" borderId="5" xfId="4" applyAlignment="1" applyBorder="1" applyFont="1" applyFill="1">
      <alignment horizontal="left" vertical="center" wrapText="1"/>
    </xf>
    <xf numFmtId="0" fontId="23" fillId="2" borderId="13" xfId="4" applyAlignment="1" applyBorder="1" applyFont="1" applyFill="1">
      <alignment horizontal="left" vertical="center" wrapText="1"/>
    </xf>
    <xf numFmtId="0" fontId="16" fillId="2" borderId="62" xfId="4" applyAlignment="1" applyBorder="1" applyFont="1" applyFill="1">
      <alignment horizontal="left" vertical="center" wrapText="1"/>
    </xf>
    <xf numFmtId="0" fontId="16" fillId="2" borderId="59" xfId="4" applyAlignment="1" applyBorder="1" applyFont="1" applyFill="1">
      <alignment horizontal="left" vertical="center" wrapText="1"/>
    </xf>
    <xf numFmtId="0" fontId="16" fillId="2" borderId="22" xfId="4" applyAlignment="1" applyBorder="1" applyFont="1" applyFill="1">
      <alignment horizontal="left" vertical="center" wrapText="1"/>
    </xf>
    <xf numFmtId="0" fontId="16" fillId="2" borderId="35" xfId="4" applyAlignment="1" applyBorder="1" applyFont="1" applyFill="1">
      <alignment vertical="center" wrapText="1"/>
    </xf>
    <xf numFmtId="0" fontId="16" fillId="2" borderId="36" xfId="4" applyAlignment="1" applyBorder="1" applyFont="1" applyFill="1">
      <alignment vertical="center" wrapText="1"/>
    </xf>
    <xf numFmtId="0" fontId="16" fillId="9" borderId="35" xfId="0" applyAlignment="1" applyBorder="1" applyFont="1" applyFill="1" applyProtection="1">
      <alignment horizontal="center" vertical="center"/>
      <protection locked="0"/>
    </xf>
    <xf numFmtId="0" fontId="16" fillId="9" borderId="36" xfId="0" applyAlignment="1" applyBorder="1" applyFont="1" applyFill="1" applyProtection="1">
      <alignment horizontal="center" vertical="center"/>
      <protection locked="0"/>
    </xf>
    <xf numFmtId="10" fontId="16" fillId="12" borderId="45" xfId="7" applyAlignment="1" applyBorder="1" applyFont="1" applyNumberFormat="1" applyFill="1" applyProtection="1">
      <alignment horizontal="center" vertical="center"/>
    </xf>
    <xf numFmtId="10" fontId="16" fillId="12" borderId="57" xfId="7" applyAlignment="1" applyBorder="1" applyFont="1" applyNumberFormat="1" applyFill="1" applyProtection="1">
      <alignment horizontal="center" vertical="center"/>
    </xf>
    <xf numFmtId="0" fontId="16" fillId="2" borderId="8" xfId="4" applyAlignment="1" applyBorder="1" applyFont="1" applyFill="1">
      <alignment horizontal="left" vertical="center" wrapText="1"/>
    </xf>
    <xf numFmtId="164" fontId="23" fillId="11" borderId="0" xfId="5" applyAlignment="1" applyBorder="1" applyFont="1" applyNumberFormat="1" applyFill="1" applyProtection="1">
      <alignment horizontal="center" vertical="center"/>
    </xf>
    <xf numFmtId="164" fontId="10" fillId="11" borderId="0" xfId="0" applyAlignment="1" applyFont="1" applyNumberFormat="1" applyFill="1">
      <alignment horizontal="center" vertical="center"/>
    </xf>
    <xf numFmtId="164" fontId="10" fillId="11" borderId="56" xfId="0" applyAlignment="1" applyBorder="1" applyFont="1" applyNumberFormat="1" applyFill="1">
      <alignment horizontal="center" vertical="center"/>
    </xf>
    <xf numFmtId="10" fontId="16" fillId="11" borderId="55" xfId="7" applyAlignment="1" applyBorder="1" applyFont="1" applyNumberFormat="1" applyFill="1" applyProtection="1">
      <alignment horizontal="center" vertical="center"/>
    </xf>
    <xf numFmtId="10" fontId="16" fillId="11" borderId="31" xfId="7" applyAlignment="1" applyBorder="1" applyFont="1" applyNumberFormat="1" applyFill="1" applyProtection="1">
      <alignment horizontal="center" vertical="center"/>
    </xf>
    <xf numFmtId="0" fontId="16" fillId="2" borderId="58" xfId="4" applyAlignment="1" applyBorder="1" applyFont="1" applyFill="1">
      <alignment horizontal="left" vertical="center" wrapText="1"/>
    </xf>
    <xf numFmtId="10" fontId="16" fillId="11" borderId="8" xfId="7" applyAlignment="1" applyBorder="1" applyFont="1" applyNumberFormat="1" applyFill="1" applyProtection="1">
      <alignment horizontal="center" vertical="center"/>
    </xf>
    <xf numFmtId="0" fontId="16" fillId="2" borderId="23" xfId="4" applyAlignment="1" applyBorder="1" applyFont="1" applyFill="1">
      <alignment vertical="center" wrapText="1"/>
    </xf>
    <xf numFmtId="0" fontId="16" fillId="2" borderId="58" xfId="4" applyAlignment="1" applyBorder="1" applyFont="1" applyFill="1">
      <alignment vertical="center" wrapText="1"/>
    </xf>
    <xf numFmtId="0" fontId="24" fillId="2" borderId="12" xfId="4" applyAlignment="1" applyBorder="1" applyFont="1" applyFill="1">
      <alignment horizontal="center" vertical="center"/>
    </xf>
    <xf numFmtId="0" fontId="24" fillId="2" borderId="13" xfId="4" applyAlignment="1" applyBorder="1" applyFont="1" applyFill="1">
      <alignment horizontal="center" vertical="center"/>
    </xf>
    <xf numFmtId="4" fontId="16" fillId="11" borderId="12" xfId="1" applyAlignment="1" applyBorder="1" applyFont="1" applyNumberFormat="1" applyFill="1" applyProtection="1">
      <alignment horizontal="center" vertical="center"/>
    </xf>
    <xf numFmtId="4" fontId="16" fillId="11" borderId="13" xfId="1" applyAlignment="1" applyBorder="1" applyFont="1" applyNumberFormat="1" applyFill="1" applyProtection="1">
      <alignment horizontal="center" vertical="center"/>
    </xf>
    <xf numFmtId="0" fontId="23" fillId="2" borderId="8" xfId="4" applyAlignment="1" applyBorder="1" applyFont="1" applyFill="1">
      <alignment horizontal="center" vertical="center"/>
    </xf>
    <xf numFmtId="0" fontId="23" fillId="2" borderId="1" xfId="4" applyAlignment="1" applyBorder="1" applyFont="1" applyFill="1">
      <alignment horizontal="center" vertical="center"/>
    </xf>
    <xf numFmtId="166" fontId="16" fillId="9" borderId="29" xfId="6" applyAlignment="1" applyBorder="1" applyFont="1" applyNumberFormat="1" applyFill="1" applyProtection="1">
      <alignment horizontal="center" vertical="center"/>
      <protection locked="0"/>
    </xf>
    <xf numFmtId="166" fontId="16" fillId="9" borderId="42" xfId="6" applyAlignment="1" applyBorder="1" applyFont="1" applyNumberFormat="1" applyFill="1" applyProtection="1">
      <alignment horizontal="center" vertical="center"/>
      <protection locked="0"/>
    </xf>
    <xf numFmtId="4" fontId="16" fillId="11" borderId="43" xfId="1" applyAlignment="1" applyBorder="1" applyFont="1" applyNumberFormat="1" applyFill="1" applyProtection="1">
      <alignment horizontal="center" vertical="center"/>
    </xf>
    <xf numFmtId="4" fontId="16" fillId="11" borderId="50" xfId="1" applyAlignment="1" applyBorder="1" applyFont="1" applyNumberFormat="1" applyFill="1" applyProtection="1">
      <alignment horizontal="center" vertical="center"/>
    </xf>
    <xf numFmtId="164" fontId="23" fillId="11" borderId="0" xfId="4" applyAlignment="1" applyFont="1" applyNumberFormat="1" applyFill="1">
      <alignment horizontal="center" vertical="center" wrapText="1"/>
    </xf>
    <xf numFmtId="10" fontId="16" fillId="9" borderId="43" xfId="7" applyAlignment="1" applyBorder="1" applyFont="1" applyNumberFormat="1" applyFill="1" applyProtection="1">
      <alignment horizontal="center" vertical="center"/>
      <protection locked="0"/>
    </xf>
    <xf numFmtId="166" fontId="16" fillId="9" borderId="31" xfId="6" applyAlignment="1" applyBorder="1" applyFont="1" applyNumberFormat="1" applyFill="1" applyProtection="1">
      <alignment horizontal="center" vertical="center"/>
      <protection locked="0"/>
    </xf>
    <xf numFmtId="166" fontId="16" fillId="9" borderId="34" xfId="6" applyAlignment="1" applyBorder="1" applyFont="1" applyNumberFormat="1" applyFill="1" applyProtection="1">
      <alignment horizontal="center" vertical="center"/>
      <protection locked="0"/>
    </xf>
    <xf numFmtId="4" fontId="16" fillId="11" borderId="44" xfId="1" applyAlignment="1" applyBorder="1" applyFont="1" applyNumberFormat="1" applyFill="1" applyProtection="1">
      <alignment horizontal="center" vertical="center"/>
    </xf>
    <xf numFmtId="4" fontId="16" fillId="11" borderId="3" xfId="1" applyAlignment="1" applyBorder="1" applyFont="1" applyNumberFormat="1" applyFill="1" applyProtection="1">
      <alignment horizontal="center" vertical="center"/>
    </xf>
    <xf numFmtId="10" fontId="16" fillId="9" borderId="16" xfId="7" applyAlignment="1" applyBorder="1" applyFont="1" applyNumberFormat="1" applyFill="1" applyProtection="1">
      <alignment horizontal="center" vertical="center"/>
      <protection locked="0"/>
    </xf>
    <xf numFmtId="10" fontId="16" fillId="9" borderId="34" xfId="7" applyAlignment="1" applyBorder="1" applyFont="1" applyNumberFormat="1" applyFill="1" applyProtection="1">
      <alignment horizontal="center" vertical="center"/>
      <protection locked="0"/>
    </xf>
    <xf numFmtId="166" fontId="16" fillId="9" borderId="47" xfId="6" applyAlignment="1" applyBorder="1" applyFont="1" applyNumberFormat="1" applyFill="1" applyProtection="1">
      <alignment horizontal="center" vertical="center"/>
      <protection locked="0"/>
    </xf>
    <xf numFmtId="166" fontId="16" fillId="9" borderId="54" xfId="6" applyAlignment="1" applyBorder="1" applyFont="1" applyNumberFormat="1" applyFill="1" applyProtection="1">
      <alignment horizontal="center" vertical="center"/>
      <protection locked="0"/>
    </xf>
    <xf numFmtId="4" fontId="16" fillId="11" borderId="46" xfId="1" applyAlignment="1" applyBorder="1" applyFont="1" applyNumberFormat="1" applyFill="1" applyProtection="1">
      <alignment horizontal="center" vertical="center"/>
    </xf>
    <xf numFmtId="4" fontId="16" fillId="11" borderId="69" xfId="1" applyAlignment="1" applyBorder="1" applyFont="1" applyNumberFormat="1" applyFill="1" applyProtection="1">
      <alignment horizontal="center" vertical="center"/>
    </xf>
    <xf numFmtId="10" fontId="16" fillId="9" borderId="4" xfId="7" applyAlignment="1" applyBorder="1" applyFont="1" applyNumberFormat="1" applyFill="1" applyProtection="1">
      <alignment horizontal="center" vertical="center"/>
      <protection locked="0"/>
    </xf>
    <xf numFmtId="0" fontId="16" fillId="11" borderId="12" xfId="0" applyAlignment="1" applyBorder="1" applyFont="1" applyFill="1">
      <alignment horizontal="center" vertical="center"/>
    </xf>
    <xf numFmtId="0" fontId="16" fillId="11" borderId="5" xfId="0" applyAlignment="1" applyBorder="1" applyFont="1" applyFill="1">
      <alignment horizontal="center" vertical="center"/>
    </xf>
    <xf numFmtId="0" fontId="16" fillId="11" borderId="13" xfId="0" applyAlignment="1" applyBorder="1" applyFont="1" applyFill="1">
      <alignment horizontal="center" vertical="center"/>
    </xf>
    <xf numFmtId="0" fontId="23" fillId="0" borderId="12" xfId="0" applyAlignment="1" applyBorder="1" applyFont="1">
      <alignment horizontal="center" vertical="center" wrapText="1"/>
    </xf>
    <xf numFmtId="0" fontId="23" fillId="0" borderId="13" xfId="0" applyAlignment="1" applyBorder="1" applyFont="1">
      <alignment horizontal="center" vertical="center" wrapText="1"/>
    </xf>
    <xf numFmtId="0" fontId="23" fillId="2" borderId="13" xfId="4" applyAlignment="1" applyBorder="1" applyFont="1" applyFill="1">
      <alignment horizontal="center" vertical="center" wrapText="1"/>
    </xf>
    <xf numFmtId="166" fontId="16" fillId="9" borderId="12" xfId="0" applyAlignment="1" applyBorder="1" applyFont="1" applyNumberFormat="1" applyFill="1">
      <alignment horizontal="center" vertical="center" wrapText="1"/>
    </xf>
    <xf numFmtId="166" fontId="16" fillId="9" borderId="13" xfId="0" applyAlignment="1" applyBorder="1" applyFont="1" applyNumberFormat="1" applyFill="1">
      <alignment horizontal="center" vertical="center" wrapText="1"/>
    </xf>
    <xf numFmtId="166" fontId="16" fillId="9" borderId="5" xfId="0" applyAlignment="1" applyBorder="1" applyFont="1" applyNumberFormat="1" applyFill="1">
      <alignment horizontal="center" vertical="center" wrapText="1"/>
    </xf>
    <xf numFmtId="166" fontId="16" fillId="11" borderId="5" xfId="0" applyAlignment="1" applyBorder="1" applyFont="1" applyNumberFormat="1" applyFill="1">
      <alignment horizontal="center" vertical="center" wrapText="1"/>
    </xf>
    <xf numFmtId="166" fontId="16" fillId="11" borderId="13" xfId="0" applyAlignment="1" applyBorder="1" applyFont="1" applyNumberFormat="1" applyFill="1">
      <alignment horizontal="center" vertical="center" wrapText="1"/>
    </xf>
    <xf numFmtId="0" fontId="16" fillId="9" borderId="45" xfId="7" applyAlignment="1" applyBorder="1" applyFont="1" applyNumberFormat="1" applyFill="1" applyProtection="1">
      <alignment horizontal="center" vertical="center"/>
      <protection locked="0"/>
    </xf>
    <xf numFmtId="0" fontId="16" fillId="9" borderId="57" xfId="7" applyAlignment="1" applyBorder="1" applyFont="1" applyNumberFormat="1" applyFill="1" applyProtection="1">
      <alignment horizontal="center" vertical="center"/>
      <protection locked="0"/>
    </xf>
    <xf numFmtId="0" fontId="24" fillId="0" borderId="3" xfId="0" applyAlignment="1" applyBorder="1" applyFont="1">
      <alignment vertical="center" wrapText="1"/>
    </xf>
    <xf numFmtId="0" fontId="30" fillId="0" borderId="44" xfId="0" applyAlignment="1" applyBorder="1" applyFont="1">
      <alignment vertical="center" wrapText="1"/>
    </xf>
    <xf numFmtId="0" fontId="5" fillId="0" borderId="11" xfId="0" applyAlignment="1" applyBorder="1" applyFont="1" applyFill="1">
      <alignment horizontal="center" vertical="center" wrapText="1"/>
    </xf>
    <xf numFmtId="0" fontId="31" fillId="26" borderId="8" xfId="0" applyAlignment="1" applyBorder="1" applyFont="1" applyFill="1">
      <alignment horizontal="center" vertical="center" wrapText="1"/>
    </xf>
    <xf numFmtId="0" fontId="31" fillId="26" borderId="9" xfId="0" applyAlignment="1" applyBorder="1" applyFont="1" applyFill="1">
      <alignment horizontal="center" vertical="center" wrapText="1"/>
    </xf>
    <xf numFmtId="0" fontId="31" fillId="26" borderId="10" xfId="0" applyAlignment="1" applyBorder="1" applyFont="1" applyFill="1">
      <alignment horizontal="center" vertical="center" wrapText="1"/>
    </xf>
    <xf numFmtId="0" fontId="31" fillId="26" borderId="11" xfId="0" applyAlignment="1" applyBorder="1" applyFont="1" applyFill="1">
      <alignment horizontal="center" vertical="center" wrapText="1"/>
    </xf>
    <xf numFmtId="0" fontId="31" fillId="26" borderId="0" xfId="0" applyAlignment="1" applyBorder="1" applyFont="1" applyFill="1">
      <alignment horizontal="center" vertical="center" wrapText="1"/>
    </xf>
    <xf numFmtId="0" fontId="31" fillId="26" borderId="1" xfId="0" applyAlignment="1" applyBorder="1" applyFont="1" applyFill="1">
      <alignment horizontal="center" vertical="center" wrapText="1"/>
    </xf>
    <xf numFmtId="0" fontId="31" fillId="26" borderId="45" xfId="0" applyAlignment="1" applyBorder="1" applyFont="1" applyFill="1">
      <alignment horizontal="center" vertical="center" wrapText="1"/>
    </xf>
    <xf numFmtId="0" fontId="31" fillId="26" borderId="56" xfId="0" applyAlignment="1" applyBorder="1" applyFont="1" applyFill="1">
      <alignment horizontal="center" vertical="center" wrapText="1"/>
    </xf>
    <xf numFmtId="0" fontId="31" fillId="26" borderId="57" xfId="0" applyAlignment="1" applyBorder="1" applyFont="1" applyFill="1">
      <alignment horizontal="center" vertical="center" wrapText="1"/>
    </xf>
    <xf numFmtId="0" fontId="24" fillId="26" borderId="8" xfId="0" applyAlignment="1" applyBorder="1" applyFont="1" applyFill="1">
      <alignment horizontal="center" vertical="center" wrapText="1"/>
    </xf>
    <xf numFmtId="0" fontId="24" fillId="26" borderId="9" xfId="0" applyAlignment="1" applyBorder="1" applyFont="1" applyFill="1">
      <alignment horizontal="center" vertical="center" wrapText="1"/>
    </xf>
    <xf numFmtId="0" fontId="24" fillId="26" borderId="10" xfId="0" applyAlignment="1" applyBorder="1" applyFont="1" applyFill="1">
      <alignment horizontal="center" vertical="center" wrapText="1"/>
    </xf>
    <xf numFmtId="0" fontId="24" fillId="26" borderId="45" xfId="0" applyAlignment="1" applyBorder="1" applyFont="1" applyFill="1">
      <alignment horizontal="center" vertical="center" wrapText="1"/>
    </xf>
    <xf numFmtId="0" fontId="24" fillId="26" borderId="56" xfId="0" applyAlignment="1" applyBorder="1" applyFont="1" applyFill="1">
      <alignment horizontal="center" vertical="center" wrapText="1"/>
    </xf>
    <xf numFmtId="0" fontId="24" fillId="26" borderId="57" xfId="0" applyAlignment="1" applyBorder="1" applyFont="1" applyFill="1">
      <alignment horizontal="center" vertical="center" wrapText="1"/>
    </xf>
    <xf numFmtId="171" fontId="9" fillId="0" borderId="56" xfId="0" applyAlignment="1" applyBorder="1" applyFont="1" applyNumberFormat="1" applyFill="1">
      <alignment wrapText="1"/>
    </xf>
    <xf numFmtId="166" fontId="5" fillId="0" borderId="52" xfId="0" applyAlignment="1" applyBorder="1" applyFont="1" applyNumberFormat="1">
      <alignment horizontal="center" vertical="center" wrapText="1"/>
    </xf>
    <xf numFmtId="171" fontId="28" fillId="6" borderId="11" xfId="0" applyAlignment="1" applyBorder="1" applyFont="1" applyNumberFormat="1" applyFill="1">
      <alignment horizontal="center" wrapText="1"/>
    </xf>
    <xf numFmtId="166" fontId="28" fillId="6" borderId="1" xfId="0" applyAlignment="1" applyBorder="1" applyFont="1" applyNumberFormat="1" applyFill="1">
      <alignment horizontal="center" vertical="center"/>
    </xf>
    <xf numFmtId="171" fontId="9" fillId="6" borderId="11" xfId="0" applyAlignment="1" applyBorder="1" applyFont="1" applyNumberFormat="1" applyFill="1">
      <alignment horizontal="center" vertical="center" wrapText="1"/>
    </xf>
    <xf numFmtId="0" fontId="11" fillId="0" borderId="1" xfId="0" applyAlignment="1" applyBorder="1" applyFont="1">
      <alignment horizontal="center" vertical="center" wrapText="1"/>
    </xf>
    <xf numFmtId="0" fontId="11" fillId="0" borderId="11" xfId="0" applyAlignment="1" applyBorder="1" applyFont="1">
      <alignment horizontal="center" vertical="center" wrapText="1"/>
    </xf>
    <xf numFmtId="0" fontId="11" fillId="0" borderId="45" xfId="0" applyAlignment="1" applyBorder="1" applyFont="1">
      <alignment horizontal="center" vertical="center" wrapText="1"/>
    </xf>
    <xf numFmtId="0" fontId="11" fillId="0" borderId="57" xfId="0" applyAlignment="1" applyBorder="1" applyFont="1">
      <alignment horizontal="center" vertical="center" wrapText="1"/>
    </xf>
    <xf numFmtId="164" fontId="27" fillId="21" borderId="52" xfId="0" applyAlignment="1" applyBorder="1" applyFont="1" applyNumberFormat="1" applyFill="1">
      <alignment horizontal="center" vertical="center"/>
    </xf>
    <xf numFmtId="0" fontId="29" fillId="0" borderId="59" xfId="0" applyAlignment="1" applyBorder="1" applyFont="1">
      <alignment horizontal="center" vertical="center"/>
    </xf>
    <xf numFmtId="10" fontId="27" fillId="21" borderId="52" xfId="0" applyAlignment="1" applyBorder="1" applyFont="1" applyNumberFormat="1" applyFill="1">
      <alignment horizontal="center" vertical="center"/>
    </xf>
    <xf numFmtId="0" fontId="11" fillId="0" borderId="44" xfId="0" applyAlignment="1" applyBorder="1" applyFont="1">
      <alignment vertical="center" wrapText="1"/>
    </xf>
    <xf numFmtId="0" fontId="14" fillId="4" borderId="16" xfId="0" applyAlignment="1" applyBorder="1" applyFont="1" applyFill="1">
      <alignment horizontal="center"/>
    </xf>
    <xf numFmtId="0" fontId="15" fillId="0" borderId="16" xfId="0" applyAlignment="1" applyBorder="1" applyFont="1">
      <alignment horizontal="center"/>
    </xf>
    <xf numFmtId="0" fontId="11" fillId="0" borderId="44" xfId="0" applyAlignment="1" applyBorder="1" applyFont="1">
      <alignment horizontal="center"/>
    </xf>
    <xf numFmtId="0" fontId="14" fillId="2" borderId="64" xfId="0" applyAlignment="1" applyBorder="1" applyFont="1" applyFill="1">
      <alignment wrapText="1"/>
    </xf>
    <xf numFmtId="0" fontId="10" fillId="2" borderId="16" xfId="0" applyAlignment="1" applyBorder="1" applyFont="1" applyFill="1">
      <alignment horizontal="center" vertical="center" wrapText="1"/>
    </xf>
    <xf numFmtId="0" fontId="11" fillId="0" borderId="16" xfId="0" applyAlignment="1" applyBorder="1" applyFont="1">
      <alignment horizontal="center" vertical="center" wrapText="1"/>
    </xf>
    <xf numFmtId="0" fontId="11" fillId="0" borderId="44" xfId="0" applyAlignment="1" applyBorder="1" applyFont="1">
      <alignment horizontal="center" vertical="center" wrapText="1"/>
    </xf>
    <xf numFmtId="0" fontId="23" fillId="28" borderId="3" xfId="0" applyAlignment="1" applyBorder="1" applyFont="1" applyFill="1">
      <alignment horizontal="left" vertical="center" wrapText="1"/>
    </xf>
    <xf numFmtId="0" fontId="23" fillId="28" borderId="16" xfId="0" applyAlignment="1" applyBorder="1" applyFont="1" applyFill="1">
      <alignment horizontal="left" vertical="center" wrapText="1"/>
    </xf>
    <xf numFmtId="0" fontId="23" fillId="28" borderId="44" xfId="0" applyAlignment="1" applyBorder="1" applyFont="1" applyFill="1">
      <alignment horizontal="left" vertical="center" wrapText="1"/>
    </xf>
  </cellXfs>
  <cellStyles count="9">
    <cellStyle name="Comma" xfId="1" builtinId="3"/>
    <cellStyle name="Comma 2" xfId="3"/>
    <cellStyle name="Currency 2" xfId="5"/>
    <cellStyle name="Currency 3" xfId="6"/>
    <cellStyle name="Hyperlink" xfId="2" builtinId="8"/>
    <cellStyle name="Normal" xfId="0" builtinId="0"/>
    <cellStyle name="Normal 2 2" xfId="4"/>
    <cellStyle name="Percent" xfId="8" builtinId="5"/>
    <cellStyle name="Percent 2 2" xfId="7"/>
  </cellStyles>
  <dxfs>
    <dxf>
      <font>
        <color theme="0"/>
      </font>
      <fill>
        <patternFill patternType="none">
          <bgColor auto="1"/>
        </patternFill>
      </fill>
      <border>
        <left/>
        <right/>
        <top/>
        <bottom/>
        <vertical/>
        <horizontal/>
      </border>
    </dxf>
    <dxf>
      <font>
        <b/>
        <i val="0"/>
      </font>
      <fill>
        <patternFill>
          <bgColor theme="5" tint="0.79998168889431442"/>
        </patternFill>
      </fill>
    </dxf>
    <dxf>
      <font>
        <b/>
        <i val="0"/>
        <color rgb="FFFF0000"/>
      </font>
    </dxf>
    <dxf>
      <fill>
        <patternFill patternType="darkDown">
          <fgColor theme="1" tint="0.499984740745262"/>
        </patternFill>
      </fill>
    </dxf>
    <dxf>
      <fill>
        <patternFill patternType="darkDown">
          <fgColor theme="1" tint="0.499984740745262"/>
        </patternFill>
      </fill>
    </dxf>
    <dxf>
      <fill>
        <patternFill>
          <bgColor theme="6" tint="0.39994506668294322"/>
        </patternFill>
      </fill>
    </dxf>
    <dxf>
      <fill>
        <patternFill>
          <bgColor rgb="FFFFC7CE"/>
        </patternFill>
      </fill>
    </dxf>
    <dxf>
      <fill>
        <patternFill>
          <bgColor theme="6" tint="0.39994506668294322"/>
        </patternFill>
      </fill>
    </dxf>
    <dxf>
      <fill>
        <patternFill>
          <bgColor rgb="FFFFC7CE"/>
        </patternFill>
      </fill>
    </dxf>
    <dxf>
      <fill>
        <patternFill>
          <bgColor theme="6" tint="0.39994506668294322"/>
        </patternFill>
      </fill>
    </dxf>
    <dxf>
      <fill>
        <patternFill>
          <bgColor rgb="FFFFC7CE"/>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10.xml" /><Relationship Id="rId5" Type="http://schemas.openxmlformats.org/officeDocument/2006/relationships/worksheet" Target="worksheets/sheet5.xml" /><Relationship Id="rId3" Type="http://schemas.openxmlformats.org/officeDocument/2006/relationships/worksheet" Target="worksheets/sheet3.xml" /><Relationship Id="rId18" Type="http://schemas.openxmlformats.org/officeDocument/2006/relationships/customXml" Target="../customXml/item2.xml" /><Relationship Id="rId11" Type="http://schemas.openxmlformats.org/officeDocument/2006/relationships/worksheet" Target="worksheets/sheet11.xml" /><Relationship Id="rId6" Type="http://schemas.openxmlformats.org/officeDocument/2006/relationships/worksheet" Target="worksheets/sheet6.xml" /><Relationship Id="rId4" Type="http://schemas.openxmlformats.org/officeDocument/2006/relationships/worksheet" Target="worksheets/sheet4.xml" /><Relationship Id="rId19" Type="http://schemas.openxmlformats.org/officeDocument/2006/relationships/customXml" Target="../customXml/item3.xml" /><Relationship Id="rId16" Type="http://schemas.openxmlformats.org/officeDocument/2006/relationships/sharedStrings" Target="sharedStrings.xml" /><Relationship Id="rId2" Type="http://schemas.openxmlformats.org/officeDocument/2006/relationships/worksheet" Target="worksheets/sheet2.xml" /><Relationship Id="rId12" Type="http://schemas.openxmlformats.org/officeDocument/2006/relationships/externalLink" Target="/xl/externalLinks/externalLink1.xml" /><Relationship Id="rId7" Type="http://schemas.openxmlformats.org/officeDocument/2006/relationships/worksheet" Target="worksheets/sheet7.xml" /><Relationship Id="rId13" Type="http://schemas.openxmlformats.org/officeDocument/2006/relationships/externalLink" Target="/xl/externalLinks/externalLink2.xml" /><Relationship Id="rId15" Type="http://schemas.openxmlformats.org/officeDocument/2006/relationships/styles" Target="styles.xml" /><Relationship Id="rId8" Type="http://schemas.openxmlformats.org/officeDocument/2006/relationships/worksheet" Target="worksheets/sheet8.xml" /><Relationship Id="rId1" Type="http://schemas.openxmlformats.org/officeDocument/2006/relationships/worksheet" Target="worksheets/sheet1.xml" /><Relationship Id="rId17" Type="http://schemas.openxmlformats.org/officeDocument/2006/relationships/customXml" Target="../customXml/item1.xml" /><Relationship Id="rId9" Type="http://schemas.openxmlformats.org/officeDocument/2006/relationships/worksheet" Target="worksheets/sheet9.xml" /><Relationship Id="rId14"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ccc.cambridgeshire.gov.uk\data\Elh%20Edu%20Fin%20Shared\Schools\Funding%20Team\2022-23\Budget%20Modelling\December%2021%20APT\202223_P1_APT_873_Cambridgeshire%20-%20Cambr_986%20-%20v1.0.xlsx" TargetMode="External" /></Relationships>
</file>

<file path=xl/externalLinks/_rels/externalLink2.xml.rels><?xml version="1.0" encoding="utf-8" standalone="yes"?><Relationships xmlns="http://schemas.openxmlformats.org/package/2006/relationships"><Relationship Id="rId1" Type="http://schemas.microsoft.com/office/2006/relationships/xlExternalLinkPath/xlPathMissing" Target="202324_P1_APT_873_Cambridgeshire%20-%20Cambr_646%20-%20v1.2.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Front Sheet"/>
      <sheetName val="Cover"/>
      <sheetName val="Schools Block Data"/>
      <sheetName val="21-22 submitted baselines"/>
      <sheetName val="21-22 HN places"/>
      <sheetName val="Proposed Free Schools"/>
      <sheetName val="IndicativeNFF NNDR PaidBy ESFA"/>
      <sheetName val="FSM6 update"/>
      <sheetName val="Inputs &amp; Adjustments"/>
      <sheetName val="Local Factors"/>
      <sheetName val="LA estimate of NNDR 22-23"/>
      <sheetName val="Adjusted Factors"/>
      <sheetName val="21-22 final baselines"/>
      <sheetName val="Commentary"/>
      <sheetName val="ProformaAggregation"/>
      <sheetName val="Proforma"/>
      <sheetName val="Calculation"/>
      <sheetName val="Unit Values"/>
      <sheetName val="PFI"/>
      <sheetName val="Block transfers"/>
      <sheetName val="De Delegation"/>
      <sheetName val="Education Functions"/>
      <sheetName val="New ISB"/>
      <sheetName val="School level SB"/>
      <sheetName val="Recoupment"/>
      <sheetName val="Post-16 infrastructure changes"/>
      <sheetName val="Valid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A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AH5">
            <v>29667958.333333332</v>
          </cell>
          <cell r="AI5">
            <v>1421757.8767245209</v>
          </cell>
          <cell r="AJ5">
            <v>0</v>
          </cell>
          <cell r="AK5">
            <v>94000</v>
          </cell>
          <cell r="AL5">
            <v>4850479.2080000015</v>
          </cell>
          <cell r="AM5">
            <v>206793</v>
          </cell>
          <cell r="AN5">
            <v>0</v>
          </cell>
          <cell r="AO5">
            <v>0</v>
          </cell>
          <cell r="AP5">
            <v>95585.569999999992</v>
          </cell>
          <cell r="AQ5">
            <v>0</v>
          </cell>
          <cell r="AR5">
            <v>0</v>
          </cell>
          <cell r="AS5">
            <v>0</v>
          </cell>
          <cell r="AT5">
            <v>0</v>
          </cell>
          <cell r="AX5">
            <v>29697369.363801569</v>
          </cell>
          <cell r="BC5">
            <v>4793543.8465491058</v>
          </cell>
          <cell r="BD5">
            <v>1506684.2476894381</v>
          </cell>
          <cell r="BF5">
            <v>231940727.14342153</v>
          </cell>
          <cell r="BG5">
            <v>185403281.6300745</v>
          </cell>
          <cell r="BO5">
            <v>555087.49564323074</v>
          </cell>
        </row>
      </sheetData>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d2p1="http://schemas.openxmlformats.org/officeDocument/2006/relationships" d2p1:id="rId1">
    <sheetNames>
      <sheetName val="Front Sheet"/>
      <sheetName val="Cover"/>
      <sheetName val="Schools Block Data"/>
      <sheetName val="22-23 submitted baselines"/>
      <sheetName val="22-23 HN places"/>
      <sheetName val="Proposed Free Schools"/>
      <sheetName val="IndicativeNFF NNDR PaidBy ESFA"/>
      <sheetName val="FSM6 update"/>
      <sheetName val="Inputs &amp; Adjustments"/>
      <sheetName val="Local Factors"/>
      <sheetName val="Adjusted Factors"/>
      <sheetName val="LA estimate of NNDR 23-24"/>
      <sheetName val="22-23 final baselines"/>
      <sheetName val="Commentary"/>
      <sheetName val="Factor value limits"/>
      <sheetName val="ProformaAggregation"/>
      <sheetName val="Proforma"/>
      <sheetName val="Calculation"/>
      <sheetName val="Unit Values"/>
      <sheetName val="Units"/>
      <sheetName val="IDACI"/>
      <sheetName val="Block transfers"/>
      <sheetName val="De Delegation"/>
      <sheetName val="Education Functions"/>
      <sheetName val="New ISB"/>
      <sheetName val="School level SB"/>
      <sheetName val="Recoupment"/>
      <sheetName val="Split sites data"/>
      <sheetName val="Post-16 infrastructure changes"/>
      <sheetName val="Validation sheet"/>
    </sheetNames>
    <sheetDataSet>
      <sheetData sheetId="0" refreshError="1"/>
      <sheetData sheetId="1">
        <row r="7">
          <cell r="T7" t="str">
            <v>23-24</v>
          </cell>
        </row>
        <row r="9">
          <cell r="T9" t="str">
            <v>22-23</v>
          </cell>
        </row>
      </sheetData>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sheetData sheetId="15" refreshError="1"/>
      <sheetData sheetId="16">
        <row r="9">
          <cell r="D9">
            <v>4405</v>
          </cell>
          <cell r="I9">
            <v>5715</v>
          </cell>
        </row>
      </sheetData>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https://www.cambslearntogether.co.uk/cambridgeshire-services-to-schools/cambridgeshire-schools-finance" TargetMode="External" /></Relationships>
</file>

<file path=xl/worksheets/_rels/sheet10.xml.rels><?xml version="1.0" encoding="utf-8" standalone="yes"?><Relationships xmlns="http://schemas.openxmlformats.org/package/2006/relationships"><Relationship Id="rId3" Type="http://schemas.openxmlformats.org/officeDocument/2006/relationships/comments" Target="/xl/comments5.xml" /><Relationship Id="rId2" Type="http://schemas.openxmlformats.org/officeDocument/2006/relationships/vmlDrawing" Target="/xl/drawings/vmlDrawing5.vml" /><Relationship Id="rId1" Type="http://schemas.openxmlformats.org/officeDocument/2006/relationships/printerSettings" Target="../printerSettings/printerSettings8.bin" /></Relationships>
</file>

<file path=xl/worksheets/_rels/sheet11.xml.rels><?xml version="1.0" encoding="utf-8" standalone="yes"?><Relationships xmlns="http://schemas.openxmlformats.org/package/2006/relationships"><Relationship Id="rId3" Type="http://schemas.openxmlformats.org/officeDocument/2006/relationships/comments" Target="/xl/comments6.xml" /><Relationship Id="rId2" Type="http://schemas.openxmlformats.org/officeDocument/2006/relationships/vmlDrawing" Target="/xl/drawings/vmlDrawing6.vml" /><Relationship Id="rId1" Type="http://schemas.openxmlformats.org/officeDocument/2006/relationships/printerSettings" Target="../printerSettings/printerSettings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1.v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3" Type="http://schemas.openxmlformats.org/officeDocument/2006/relationships/comments" Target="/xl/comments2.xml" /><Relationship Id="rId2" Type="http://schemas.openxmlformats.org/officeDocument/2006/relationships/vmlDrawing" Target="/xl/drawings/vmlDrawing2.vml" /><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3" Type="http://schemas.openxmlformats.org/officeDocument/2006/relationships/comments" Target="/xl/comments3.xml" /><Relationship Id="rId2" Type="http://schemas.openxmlformats.org/officeDocument/2006/relationships/vmlDrawing" Target="/xl/drawings/vmlDrawing3.vml" /><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2" Type="http://schemas.openxmlformats.org/officeDocument/2006/relationships/comments" Target="/xl/comments4.xml" /><Relationship Id="rId1" Type="http://schemas.openxmlformats.org/officeDocument/2006/relationships/vmlDrawing" Target="/xl/drawings/vmlDrawing4.v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
    <pageSetUpPr fitToPage="1"/>
  </sheetPr>
  <dimension ref="A1:O35"/>
  <sheetViews>
    <sheetView view="normal" tabSelected="1" workbookViewId="0">
      <selection pane="topLeft" activeCell="B3" sqref="B3"/>
    </sheetView>
  </sheetViews>
  <sheetFormatPr defaultColWidth="9.140625" defaultRowHeight="14.25"/>
  <cols>
    <col min="1" max="1" width="2.75390625" style="69" customWidth="1"/>
    <col min="2" max="14" width="9.125" style="69" customWidth="1"/>
    <col min="15" max="15" width="12.875" style="69" customWidth="1"/>
    <col min="16" max="16384" width="9.125" style="69" customWidth="1"/>
  </cols>
  <sheetData>
    <row r="1" spans="2:3" ht="30.75" thickBot="1">
      <c r="B1" s="89"/>
      <c r="C1" s="90" t="s">
        <v>336</v>
      </c>
    </row>
    <row r="2" spans="2:15">
      <c r="B2" s="91"/>
      <c r="C2" s="92"/>
      <c r="D2" s="92"/>
      <c r="E2" s="92"/>
      <c r="F2" s="92"/>
      <c r="G2" s="92"/>
      <c r="H2" s="92"/>
      <c r="I2" s="92"/>
      <c r="J2" s="92"/>
      <c r="K2" s="92"/>
      <c r="L2" s="92"/>
      <c r="M2" s="92"/>
      <c r="N2" s="92"/>
      <c r="O2" s="93"/>
    </row>
    <row r="3" spans="2:15" ht="18">
      <c r="B3" s="94" t="s">
        <v>677</v>
      </c>
      <c r="C3" s="95"/>
      <c r="D3" s="95"/>
      <c r="E3" s="95"/>
      <c r="F3" s="95"/>
      <c r="G3" s="95"/>
      <c r="H3" s="95"/>
      <c r="I3" s="96" t="s">
        <v>652</v>
      </c>
      <c r="J3" s="95"/>
      <c r="K3" s="96" t="s">
        <v>678</v>
      </c>
      <c r="L3" s="95"/>
      <c r="M3" s="95"/>
      <c r="N3" s="95"/>
      <c r="O3" s="97"/>
    </row>
    <row r="4" spans="2:15">
      <c r="B4" s="98"/>
      <c r="C4" s="95"/>
      <c r="D4" s="95"/>
      <c r="E4" s="95"/>
      <c r="F4" s="95"/>
      <c r="G4" s="95"/>
      <c r="H4" s="95"/>
      <c r="I4" s="95"/>
      <c r="J4" s="95"/>
      <c r="K4" s="95"/>
      <c r="L4" s="95"/>
      <c r="M4" s="95"/>
      <c r="N4" s="95"/>
      <c r="O4" s="97"/>
    </row>
    <row r="5" spans="2:15" ht="27.6" customHeight="1">
      <c r="B5" s="530" t="s">
        <v>337</v>
      </c>
      <c r="C5" s="531"/>
      <c r="D5" s="531"/>
      <c r="E5" s="531"/>
      <c r="F5" s="531"/>
      <c r="G5" s="531"/>
      <c r="H5" s="531"/>
      <c r="I5" s="531"/>
      <c r="J5" s="531"/>
      <c r="K5" s="531"/>
      <c r="L5" s="531"/>
      <c r="M5" s="531"/>
      <c r="N5" s="531"/>
      <c r="O5" s="532"/>
    </row>
    <row r="6" spans="2:15">
      <c r="B6" s="533"/>
      <c r="C6" s="534"/>
      <c r="D6" s="534"/>
      <c r="E6" s="534"/>
      <c r="F6" s="534"/>
      <c r="G6" s="534"/>
      <c r="H6" s="534"/>
      <c r="I6" s="534"/>
      <c r="J6" s="534"/>
      <c r="K6" s="534"/>
      <c r="L6" s="534"/>
      <c r="M6" s="534"/>
      <c r="N6" s="534"/>
      <c r="O6" s="535"/>
    </row>
    <row r="7" spans="2:15" ht="15">
      <c r="B7" s="523" t="s">
        <v>605</v>
      </c>
      <c r="C7" s="524"/>
      <c r="D7" s="524"/>
      <c r="E7" s="524"/>
      <c r="F7" s="524"/>
      <c r="G7" s="524"/>
      <c r="H7" s="524"/>
      <c r="I7" s="524"/>
      <c r="J7" s="524"/>
      <c r="K7" s="524"/>
      <c r="L7" s="524"/>
      <c r="M7" s="524"/>
      <c r="N7" s="524"/>
      <c r="O7" s="525"/>
    </row>
    <row r="8" spans="2:15" ht="45.6" customHeight="1">
      <c r="B8" s="527" t="s">
        <v>606</v>
      </c>
      <c r="C8" s="528"/>
      <c r="D8" s="528"/>
      <c r="E8" s="528"/>
      <c r="F8" s="528"/>
      <c r="G8" s="528"/>
      <c r="H8" s="528"/>
      <c r="I8" s="528"/>
      <c r="J8" s="528"/>
      <c r="K8" s="528"/>
      <c r="L8" s="528"/>
      <c r="M8" s="528"/>
      <c r="N8" s="528"/>
      <c r="O8" s="529"/>
    </row>
    <row r="9" spans="2:15">
      <c r="B9" s="526"/>
      <c r="C9" s="524"/>
      <c r="D9" s="524"/>
      <c r="E9" s="524"/>
      <c r="F9" s="524"/>
      <c r="G9" s="524"/>
      <c r="H9" s="524"/>
      <c r="I9" s="524"/>
      <c r="J9" s="524"/>
      <c r="K9" s="524"/>
      <c r="L9" s="524"/>
      <c r="M9" s="524"/>
      <c r="N9" s="524"/>
      <c r="O9" s="525"/>
    </row>
    <row r="10" spans="2:15">
      <c r="B10" s="536" t="s">
        <v>338</v>
      </c>
      <c r="C10" s="537"/>
      <c r="D10" s="537"/>
      <c r="E10" s="537"/>
      <c r="F10" s="537"/>
      <c r="G10" s="537"/>
      <c r="H10" s="537"/>
      <c r="I10" s="537"/>
      <c r="J10" s="537"/>
      <c r="K10" s="537"/>
      <c r="L10" s="537"/>
      <c r="M10" s="537"/>
      <c r="N10" s="537"/>
      <c r="O10" s="538"/>
    </row>
    <row r="11" spans="2:15">
      <c r="B11" s="526" t="s">
        <v>339</v>
      </c>
      <c r="C11" s="524"/>
      <c r="D11" s="524"/>
      <c r="E11" s="524"/>
      <c r="F11" s="524"/>
      <c r="G11" s="524"/>
      <c r="H11" s="524"/>
      <c r="I11" s="524"/>
      <c r="J11" s="524"/>
      <c r="K11" s="524"/>
      <c r="L11" s="524"/>
      <c r="M11" s="524"/>
      <c r="N11" s="524"/>
      <c r="O11" s="525"/>
    </row>
    <row r="12" spans="2:15" ht="31.5" customHeight="1">
      <c r="B12" s="527" t="s">
        <v>607</v>
      </c>
      <c r="C12" s="539"/>
      <c r="D12" s="539"/>
      <c r="E12" s="539"/>
      <c r="F12" s="539"/>
      <c r="G12" s="539"/>
      <c r="H12" s="539"/>
      <c r="I12" s="539"/>
      <c r="J12" s="539"/>
      <c r="K12" s="539"/>
      <c r="L12" s="539"/>
      <c r="M12" s="539"/>
      <c r="N12" s="539"/>
      <c r="O12" s="540"/>
    </row>
    <row r="13" spans="2:15">
      <c r="B13" s="527"/>
      <c r="C13" s="528"/>
      <c r="D13" s="528"/>
      <c r="E13" s="528"/>
      <c r="F13" s="528"/>
      <c r="G13" s="528"/>
      <c r="H13" s="528"/>
      <c r="I13" s="528"/>
      <c r="J13" s="528"/>
      <c r="K13" s="528"/>
      <c r="L13" s="528"/>
      <c r="M13" s="528"/>
      <c r="N13" s="528"/>
      <c r="O13" s="529"/>
    </row>
    <row r="14" spans="2:15">
      <c r="B14" s="536" t="s">
        <v>340</v>
      </c>
      <c r="C14" s="537"/>
      <c r="D14" s="537"/>
      <c r="E14" s="537"/>
      <c r="F14" s="537"/>
      <c r="G14" s="537"/>
      <c r="H14" s="537"/>
      <c r="I14" s="537"/>
      <c r="J14" s="537"/>
      <c r="K14" s="537"/>
      <c r="L14" s="537"/>
      <c r="M14" s="537"/>
      <c r="N14" s="537"/>
      <c r="O14" s="538"/>
    </row>
    <row r="15" spans="2:15" ht="32.1" customHeight="1">
      <c r="B15" s="527" t="s">
        <v>650</v>
      </c>
      <c r="C15" s="528"/>
      <c r="D15" s="528"/>
      <c r="E15" s="528"/>
      <c r="F15" s="528"/>
      <c r="G15" s="528"/>
      <c r="H15" s="528"/>
      <c r="I15" s="528"/>
      <c r="J15" s="528"/>
      <c r="K15" s="528"/>
      <c r="L15" s="528"/>
      <c r="M15" s="528"/>
      <c r="N15" s="528"/>
      <c r="O15" s="529"/>
    </row>
    <row r="16" spans="2:15" ht="36.95" customHeight="1">
      <c r="B16" s="527" t="s">
        <v>653</v>
      </c>
      <c r="C16" s="528"/>
      <c r="D16" s="528"/>
      <c r="E16" s="528"/>
      <c r="F16" s="528"/>
      <c r="G16" s="528"/>
      <c r="H16" s="528"/>
      <c r="I16" s="528"/>
      <c r="J16" s="528"/>
      <c r="K16" s="528"/>
      <c r="L16" s="528"/>
      <c r="M16" s="528"/>
      <c r="N16" s="528"/>
      <c r="O16" s="529"/>
    </row>
    <row r="17" spans="2:15" ht="17.45" customHeight="1">
      <c r="B17" s="527" t="s">
        <v>608</v>
      </c>
      <c r="C17" s="528"/>
      <c r="D17" s="528"/>
      <c r="E17" s="528"/>
      <c r="F17" s="528"/>
      <c r="G17" s="528"/>
      <c r="H17" s="528"/>
      <c r="I17" s="528"/>
      <c r="J17" s="528"/>
      <c r="K17" s="528"/>
      <c r="L17" s="528"/>
      <c r="M17" s="528"/>
      <c r="N17" s="528"/>
      <c r="O17" s="529"/>
    </row>
    <row r="18" spans="2:15" ht="39.95" customHeight="1">
      <c r="B18" s="527" t="s">
        <v>610</v>
      </c>
      <c r="C18" s="528"/>
      <c r="D18" s="528"/>
      <c r="E18" s="528"/>
      <c r="F18" s="528"/>
      <c r="G18" s="528"/>
      <c r="H18" s="528"/>
      <c r="I18" s="528"/>
      <c r="J18" s="528"/>
      <c r="K18" s="528"/>
      <c r="L18" s="528"/>
      <c r="M18" s="528"/>
      <c r="N18" s="528"/>
      <c r="O18" s="529"/>
    </row>
    <row r="19" spans="2:15" ht="33.95" customHeight="1">
      <c r="B19" s="527" t="s">
        <v>341</v>
      </c>
      <c r="C19" s="528"/>
      <c r="D19" s="528"/>
      <c r="E19" s="528"/>
      <c r="F19" s="528"/>
      <c r="G19" s="528"/>
      <c r="H19" s="528"/>
      <c r="I19" s="528"/>
      <c r="J19" s="528"/>
      <c r="K19" s="528"/>
      <c r="L19" s="528"/>
      <c r="M19" s="528"/>
      <c r="N19" s="528"/>
      <c r="O19" s="529"/>
    </row>
    <row r="20" spans="2:15" ht="18.6" customHeight="1">
      <c r="B20" s="527" t="s">
        <v>609</v>
      </c>
      <c r="C20" s="528"/>
      <c r="D20" s="528"/>
      <c r="E20" s="528"/>
      <c r="F20" s="528"/>
      <c r="G20" s="528"/>
      <c r="H20" s="528"/>
      <c r="I20" s="528"/>
      <c r="J20" s="528"/>
      <c r="K20" s="528"/>
      <c r="L20" s="528"/>
      <c r="M20" s="528"/>
      <c r="N20" s="528"/>
      <c r="O20" s="529"/>
    </row>
    <row r="21" spans="2:15">
      <c r="B21" s="527"/>
      <c r="C21" s="528"/>
      <c r="D21" s="528"/>
      <c r="E21" s="528"/>
      <c r="F21" s="528"/>
      <c r="G21" s="528"/>
      <c r="H21" s="528"/>
      <c r="I21" s="528"/>
      <c r="J21" s="528"/>
      <c r="K21" s="528"/>
      <c r="L21" s="528"/>
      <c r="M21" s="528"/>
      <c r="N21" s="528"/>
      <c r="O21" s="529"/>
    </row>
    <row r="22" spans="2:15">
      <c r="B22" s="536" t="s">
        <v>342</v>
      </c>
      <c r="C22" s="537"/>
      <c r="D22" s="537"/>
      <c r="E22" s="537"/>
      <c r="F22" s="537"/>
      <c r="G22" s="537"/>
      <c r="H22" s="537"/>
      <c r="I22" s="537"/>
      <c r="J22" s="537"/>
      <c r="K22" s="537"/>
      <c r="L22" s="537"/>
      <c r="M22" s="537"/>
      <c r="N22" s="537"/>
      <c r="O22" s="538"/>
    </row>
    <row r="23" spans="2:15" ht="81.6" customHeight="1">
      <c r="B23" s="527" t="s">
        <v>654</v>
      </c>
      <c r="C23" s="528"/>
      <c r="D23" s="528"/>
      <c r="E23" s="528"/>
      <c r="F23" s="528"/>
      <c r="G23" s="528"/>
      <c r="H23" s="528"/>
      <c r="I23" s="528"/>
      <c r="J23" s="528"/>
      <c r="K23" s="528"/>
      <c r="L23" s="528"/>
      <c r="M23" s="528"/>
      <c r="N23" s="528"/>
      <c r="O23" s="529"/>
    </row>
    <row r="24" spans="2:15">
      <c r="B24" s="547" t="s">
        <v>657</v>
      </c>
      <c r="C24" s="528"/>
      <c r="D24" s="528"/>
      <c r="E24" s="528"/>
      <c r="F24" s="528"/>
      <c r="G24" s="528"/>
      <c r="H24" s="528"/>
      <c r="I24" s="528"/>
      <c r="J24" s="528"/>
      <c r="K24" s="528"/>
      <c r="L24" s="528"/>
      <c r="M24" s="528"/>
      <c r="N24" s="528"/>
      <c r="O24" s="529"/>
    </row>
    <row r="25" spans="2:15">
      <c r="B25" s="547" t="s">
        <v>655</v>
      </c>
      <c r="C25" s="528"/>
      <c r="D25" s="528"/>
      <c r="E25" s="528"/>
      <c r="F25" s="528"/>
      <c r="G25" s="528"/>
      <c r="H25" s="528"/>
      <c r="I25" s="528"/>
      <c r="J25" s="528"/>
      <c r="K25" s="528"/>
      <c r="L25" s="528"/>
      <c r="M25" s="528"/>
      <c r="N25" s="528"/>
      <c r="O25" s="529"/>
    </row>
    <row r="26" spans="2:15">
      <c r="B26" s="547" t="s">
        <v>656</v>
      </c>
      <c r="C26" s="528"/>
      <c r="D26" s="528"/>
      <c r="E26" s="528"/>
      <c r="F26" s="528"/>
      <c r="G26" s="528"/>
      <c r="H26" s="528"/>
      <c r="I26" s="528"/>
      <c r="J26" s="528"/>
      <c r="K26" s="528"/>
      <c r="L26" s="528"/>
      <c r="M26" s="528"/>
      <c r="N26" s="528"/>
      <c r="O26" s="529"/>
    </row>
    <row r="27" spans="2:15">
      <c r="B27" s="547" t="s">
        <v>658</v>
      </c>
      <c r="C27" s="528"/>
      <c r="D27" s="528"/>
      <c r="E27" s="528"/>
      <c r="F27" s="528"/>
      <c r="G27" s="528"/>
      <c r="H27" s="528"/>
      <c r="I27" s="528"/>
      <c r="J27" s="528"/>
      <c r="K27" s="528"/>
      <c r="L27" s="528"/>
      <c r="M27" s="528"/>
      <c r="N27" s="528"/>
      <c r="O27" s="529"/>
    </row>
    <row r="28" spans="2:15" ht="15">
      <c r="B28" s="536"/>
      <c r="C28" s="537"/>
      <c r="D28" s="537"/>
      <c r="E28" s="537"/>
      <c r="F28" s="537"/>
      <c r="G28" s="537"/>
      <c r="H28" s="537"/>
      <c r="I28" s="537"/>
      <c r="J28" s="537"/>
      <c r="K28" s="537"/>
      <c r="L28" s="537"/>
      <c r="M28" s="537"/>
      <c r="N28" s="537"/>
      <c r="O28" s="538"/>
    </row>
    <row r="29" spans="2:15">
      <c r="B29" s="536" t="s">
        <v>343</v>
      </c>
      <c r="C29" s="537"/>
      <c r="D29" s="537"/>
      <c r="E29" s="537"/>
      <c r="F29" s="537"/>
      <c r="G29" s="537"/>
      <c r="H29" s="537"/>
      <c r="I29" s="537"/>
      <c r="J29" s="537"/>
      <c r="K29" s="537"/>
      <c r="L29" s="537"/>
      <c r="M29" s="537"/>
      <c r="N29" s="537"/>
      <c r="O29" s="538"/>
    </row>
    <row r="30" spans="2:15" ht="38.1" customHeight="1">
      <c r="B30" s="527" t="s">
        <v>659</v>
      </c>
      <c r="C30" s="539"/>
      <c r="D30" s="539"/>
      <c r="E30" s="539"/>
      <c r="F30" s="539"/>
      <c r="G30" s="539"/>
      <c r="H30" s="539"/>
      <c r="I30" s="539"/>
      <c r="J30" s="539"/>
      <c r="K30" s="539"/>
      <c r="L30" s="539"/>
      <c r="M30" s="539"/>
      <c r="N30" s="539"/>
      <c r="O30" s="540"/>
    </row>
    <row r="31" spans="2:15">
      <c r="B31" s="541" t="s">
        <v>545</v>
      </c>
      <c r="C31" s="542"/>
      <c r="D31" s="542"/>
      <c r="E31" s="542"/>
      <c r="F31" s="542"/>
      <c r="G31" s="542"/>
      <c r="H31" s="542"/>
      <c r="I31" s="542"/>
      <c r="J31" s="542"/>
      <c r="K31" s="542"/>
      <c r="L31" s="542"/>
      <c r="M31" s="542"/>
      <c r="N31" s="542"/>
      <c r="O31" s="543"/>
    </row>
    <row r="32" spans="2:15">
      <c r="B32" s="527"/>
      <c r="C32" s="528"/>
      <c r="D32" s="528"/>
      <c r="E32" s="528"/>
      <c r="F32" s="528"/>
      <c r="G32" s="528"/>
      <c r="H32" s="528"/>
      <c r="I32" s="528"/>
      <c r="J32" s="528"/>
      <c r="K32" s="528"/>
      <c r="L32" s="528"/>
      <c r="M32" s="528"/>
      <c r="N32" s="528"/>
      <c r="O32" s="529"/>
    </row>
    <row r="33" spans="2:15" ht="15" thickBot="1">
      <c r="B33" s="544"/>
      <c r="C33" s="545"/>
      <c r="D33" s="545"/>
      <c r="E33" s="545"/>
      <c r="F33" s="545"/>
      <c r="G33" s="545"/>
      <c r="H33" s="545"/>
      <c r="I33" s="545"/>
      <c r="J33" s="545"/>
      <c r="K33" s="545"/>
      <c r="L33" s="545"/>
      <c r="M33" s="545"/>
      <c r="N33" s="545"/>
      <c r="O33" s="546"/>
    </row>
    <row r="35" spans="2:2">
      <c r="B35" s="99"/>
    </row>
  </sheetData>
  <sheetProtection sheet="1" objects="1" scenarios="1"/>
  <mergeCells count="27">
    <mergeCell ref="B31:O31"/>
    <mergeCell ref="B32:O32"/>
    <mergeCell ref="B33:O33"/>
    <mergeCell ref="B19:O19"/>
    <mergeCell ref="B21:O21"/>
    <mergeCell ref="B22:O22"/>
    <mergeCell ref="B23:O23"/>
    <mergeCell ref="B29:O29"/>
    <mergeCell ref="B30:O30"/>
    <mergeCell ref="B20:O20"/>
    <mergeCell ref="B27:O27"/>
    <mergeCell ref="B24:O24"/>
    <mergeCell ref="B25:O25"/>
    <mergeCell ref="B26:O26"/>
    <mergeCell ref="B28:O28"/>
    <mergeCell ref="B18:O18"/>
    <mergeCell ref="B5:O5"/>
    <mergeCell ref="B6:O6"/>
    <mergeCell ref="B10:O10"/>
    <mergeCell ref="B11:O11"/>
    <mergeCell ref="B12:O12"/>
    <mergeCell ref="B13:O13"/>
    <mergeCell ref="B14:O14"/>
    <mergeCell ref="B15:O15"/>
    <mergeCell ref="B16:O16"/>
    <mergeCell ref="B17:O17"/>
    <mergeCell ref="B8:O8"/>
  </mergeCells>
  <hyperlinks>
    <hyperlink ref="B31" r:id="rId1" display="https://www.cambslearntogether.co.uk/cambridgeshire-services-to-schools/cambridgeshire-schools-finance"/>
  </hyperlinks>
  <pageMargins left="0.7" right="0.7" top="0.75" bottom="0.75" header="0.3" footer="0.3"/>
  <pageSetup paperSize="9" scale="64" orientation="portrait"/>
  <headerFooter scaleWithDoc="1" alignWithMargins="0" differentFirst="0" differentOddEven="0"/>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9"/>
  <dimension ref="A1:AE249"/>
  <sheetViews>
    <sheetView topLeftCell="D1" view="normal" workbookViewId="0">
      <selection pane="topLeft" activeCell="AD23" sqref="AD23"/>
    </sheetView>
  </sheetViews>
  <sheetFormatPr defaultRowHeight="15"/>
  <cols>
    <col min="24" max="24" width="14.625" customWidth="1"/>
    <col min="25" max="25" width="11.75390625" customWidth="1"/>
    <col min="26" max="26" width="14.125" customWidth="1"/>
    <col min="27" max="27" width="11.75390625" customWidth="1"/>
    <col min="28" max="28" width="10.875" bestFit="1" customWidth="1"/>
    <col min="31" max="31" width="11.875" bestFit="1" customWidth="1"/>
  </cols>
  <sheetData>
    <row r="1" spans="2:31">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row>
    <row r="2" spans="24:31">
      <c r="X2" s="4">
        <v>2.1</v>
      </c>
      <c r="Y2" s="4">
        <v>4.65</v>
      </c>
      <c r="Z2" s="4">
        <v>5</v>
      </c>
      <c r="AA2" s="4">
        <v>1.1</v>
      </c>
      <c r="AE2" s="4">
        <v>10</v>
      </c>
    </row>
    <row r="3" spans="1:31" ht="60">
      <c r="A3" t="s">
        <v>4</v>
      </c>
      <c r="B3" t="s">
        <v>5</v>
      </c>
      <c r="C3" t="s">
        <v>6</v>
      </c>
      <c r="D3" t="s">
        <v>7</v>
      </c>
      <c r="E3" t="s">
        <v>8</v>
      </c>
      <c r="F3" t="s">
        <v>22</v>
      </c>
      <c r="G3" t="s">
        <v>529</v>
      </c>
      <c r="H3" t="s">
        <v>530</v>
      </c>
      <c r="I3" t="s">
        <v>531</v>
      </c>
      <c r="J3" t="s">
        <v>532</v>
      </c>
      <c r="K3" t="s">
        <v>533</v>
      </c>
      <c r="L3" t="s">
        <v>534</v>
      </c>
      <c r="M3" t="s">
        <v>9</v>
      </c>
      <c r="N3" t="s">
        <v>23</v>
      </c>
      <c r="O3" t="s">
        <v>10</v>
      </c>
      <c r="P3" t="s">
        <v>11</v>
      </c>
      <c r="Q3" t="s">
        <v>12</v>
      </c>
      <c r="R3" t="s">
        <v>13</v>
      </c>
      <c r="S3" t="s">
        <v>14</v>
      </c>
      <c r="T3" t="s">
        <v>15</v>
      </c>
      <c r="U3" t="s">
        <v>16</v>
      </c>
      <c r="X3" s="3" t="s">
        <v>17</v>
      </c>
      <c r="Y3" s="3" t="s">
        <v>18</v>
      </c>
      <c r="Z3" s="3" t="s">
        <v>19</v>
      </c>
      <c r="AA3" s="3" t="s">
        <v>20</v>
      </c>
      <c r="AB3" s="3"/>
      <c r="AE3" s="3" t="s">
        <v>21</v>
      </c>
    </row>
    <row r="4" spans="1:31">
      <c r="A4" t="s">
        <v>16</v>
      </c>
      <c r="D4">
        <v>225860.80000000002</v>
      </c>
      <c r="E4">
        <v>23589.450000000004</v>
      </c>
      <c r="F4">
        <v>0</v>
      </c>
      <c r="G4">
        <v>0</v>
      </c>
      <c r="H4">
        <v>0</v>
      </c>
      <c r="I4">
        <v>0</v>
      </c>
      <c r="J4">
        <v>0</v>
      </c>
      <c r="K4">
        <v>0</v>
      </c>
      <c r="L4">
        <v>0</v>
      </c>
      <c r="M4">
        <v>0</v>
      </c>
      <c r="N4">
        <v>0</v>
      </c>
      <c r="O4">
        <v>0</v>
      </c>
      <c r="P4">
        <v>0</v>
      </c>
      <c r="Q4">
        <v>0</v>
      </c>
      <c r="R4">
        <v>0</v>
      </c>
      <c r="S4">
        <v>0</v>
      </c>
      <c r="T4">
        <v>0</v>
      </c>
      <c r="U4">
        <v>249450.25</v>
      </c>
      <c r="X4" s="5">
        <v>57842.399999999987</v>
      </c>
      <c r="Y4" s="5">
        <v>23589.450000000004</v>
      </c>
      <c r="Z4" s="5">
        <v>137720</v>
      </c>
      <c r="AA4" s="5">
        <v>30298.399999999998</v>
      </c>
      <c r="AB4" s="5">
        <v>249450.25</v>
      </c>
      <c r="AE4" s="5">
        <v>275440</v>
      </c>
    </row>
    <row r="5" spans="1:31">
      <c r="A5">
        <v>8732000</v>
      </c>
      <c r="B5" t="s">
        <v>24</v>
      </c>
      <c r="C5" t="s">
        <v>25</v>
      </c>
      <c r="D5">
        <v>1861.3999999999999</v>
      </c>
      <c r="E5">
        <v>446.39999999999992</v>
      </c>
      <c r="F5">
        <v>0</v>
      </c>
      <c r="G5">
        <v>0</v>
      </c>
      <c r="H5">
        <v>0</v>
      </c>
      <c r="I5">
        <v>0</v>
      </c>
      <c r="J5">
        <v>0</v>
      </c>
      <c r="K5">
        <v>0</v>
      </c>
      <c r="L5">
        <v>0</v>
      </c>
      <c r="M5">
        <v>0</v>
      </c>
      <c r="N5">
        <v>0</v>
      </c>
      <c r="O5">
        <v>0</v>
      </c>
      <c r="P5">
        <v>0</v>
      </c>
      <c r="Q5">
        <v>0</v>
      </c>
      <c r="R5">
        <v>0</v>
      </c>
      <c r="S5">
        <v>0</v>
      </c>
      <c r="T5">
        <v>0</v>
      </c>
      <c r="U5">
        <v>2307.7999999999997</v>
      </c>
      <c r="W5" s="4"/>
      <c r="X5" s="4">
        <v>476.70000000000005</v>
      </c>
      <c r="Y5" s="4">
        <v>446.39999999999992</v>
      </c>
      <c r="Z5" s="4">
        <v>1135</v>
      </c>
      <c r="AA5" s="4">
        <v>249.70000000000002</v>
      </c>
      <c r="AB5" s="5">
        <v>2307.7999999999997</v>
      </c>
      <c r="AE5" s="4">
        <v>2270</v>
      </c>
    </row>
    <row r="6" spans="1:31">
      <c r="A6">
        <v>8732001</v>
      </c>
      <c r="B6" t="s">
        <v>26</v>
      </c>
      <c r="C6" t="s">
        <v>25</v>
      </c>
      <c r="D6">
        <v>4411.5999999999995</v>
      </c>
      <c r="E6">
        <v>446.39999999999958</v>
      </c>
      <c r="F6">
        <v>0</v>
      </c>
      <c r="G6">
        <v>0</v>
      </c>
      <c r="H6">
        <v>0</v>
      </c>
      <c r="I6">
        <v>0</v>
      </c>
      <c r="J6">
        <v>0</v>
      </c>
      <c r="K6">
        <v>0</v>
      </c>
      <c r="L6">
        <v>0</v>
      </c>
      <c r="M6">
        <v>0</v>
      </c>
      <c r="N6">
        <v>0</v>
      </c>
      <c r="O6">
        <v>0</v>
      </c>
      <c r="P6">
        <v>0</v>
      </c>
      <c r="Q6">
        <v>0</v>
      </c>
      <c r="R6">
        <v>0</v>
      </c>
      <c r="S6">
        <v>0</v>
      </c>
      <c r="T6">
        <v>0</v>
      </c>
      <c r="U6">
        <v>4857.9999999999991</v>
      </c>
      <c r="X6" s="4">
        <v>1129.8</v>
      </c>
      <c r="Y6" s="4">
        <v>446.39999999999958</v>
      </c>
      <c r="Z6" s="4">
        <v>2690</v>
      </c>
      <c r="AA6" s="4">
        <v>591.80000000000007</v>
      </c>
      <c r="AB6" s="5">
        <v>4858</v>
      </c>
      <c r="AE6" s="4">
        <v>5380</v>
      </c>
    </row>
    <row r="7" spans="1:31">
      <c r="A7">
        <v>8732002</v>
      </c>
      <c r="B7" t="s">
        <v>27</v>
      </c>
      <c r="C7" t="s">
        <v>25</v>
      </c>
      <c r="D7">
        <v>3107.7999999999997</v>
      </c>
      <c r="E7">
        <v>344.10000000000031</v>
      </c>
      <c r="F7">
        <v>0</v>
      </c>
      <c r="G7">
        <v>0</v>
      </c>
      <c r="H7">
        <v>0</v>
      </c>
      <c r="I7">
        <v>0</v>
      </c>
      <c r="J7">
        <v>0</v>
      </c>
      <c r="K7">
        <v>0</v>
      </c>
      <c r="L7">
        <v>0</v>
      </c>
      <c r="M7">
        <v>0</v>
      </c>
      <c r="N7">
        <v>0</v>
      </c>
      <c r="O7">
        <v>0</v>
      </c>
      <c r="P7">
        <v>0</v>
      </c>
      <c r="Q7">
        <v>0</v>
      </c>
      <c r="R7">
        <v>0</v>
      </c>
      <c r="S7">
        <v>0</v>
      </c>
      <c r="T7">
        <v>0</v>
      </c>
      <c r="U7">
        <v>3451.9</v>
      </c>
      <c r="X7" s="4">
        <v>795.9</v>
      </c>
      <c r="Y7" s="4">
        <v>344.10000000000031</v>
      </c>
      <c r="Z7" s="4">
        <v>1895</v>
      </c>
      <c r="AA7" s="4">
        <v>416.90000000000003</v>
      </c>
      <c r="AB7" s="5">
        <v>3451.9</v>
      </c>
      <c r="AE7" s="4">
        <v>3790</v>
      </c>
    </row>
    <row r="8" spans="1:31">
      <c r="A8">
        <v>8732004</v>
      </c>
      <c r="B8" t="s">
        <v>28</v>
      </c>
      <c r="C8" t="s">
        <v>25</v>
      </c>
      <c r="D8">
        <v>1500.6</v>
      </c>
      <c r="E8">
        <v>106.95000000000034</v>
      </c>
      <c r="F8">
        <v>0</v>
      </c>
      <c r="G8">
        <v>0</v>
      </c>
      <c r="H8">
        <v>0</v>
      </c>
      <c r="I8">
        <v>0</v>
      </c>
      <c r="J8">
        <v>0</v>
      </c>
      <c r="K8">
        <v>0</v>
      </c>
      <c r="L8">
        <v>0</v>
      </c>
      <c r="M8">
        <v>0</v>
      </c>
      <c r="N8">
        <v>0</v>
      </c>
      <c r="O8">
        <v>0</v>
      </c>
      <c r="P8">
        <v>0</v>
      </c>
      <c r="Q8">
        <v>0</v>
      </c>
      <c r="R8">
        <v>0</v>
      </c>
      <c r="S8">
        <v>0</v>
      </c>
      <c r="T8">
        <v>0</v>
      </c>
      <c r="U8">
        <v>1607.5500000000002</v>
      </c>
      <c r="X8" s="4">
        <v>384.3</v>
      </c>
      <c r="Y8" s="4">
        <v>106.95000000000034</v>
      </c>
      <c r="Z8" s="4">
        <v>915</v>
      </c>
      <c r="AA8" s="4">
        <v>201.3</v>
      </c>
      <c r="AB8" s="5">
        <v>1607.5500000000004</v>
      </c>
      <c r="AE8" s="4">
        <v>1830</v>
      </c>
    </row>
    <row r="9" spans="1:31">
      <c r="A9">
        <v>8732006</v>
      </c>
      <c r="B9" t="s">
        <v>29</v>
      </c>
      <c r="C9" t="s">
        <v>25</v>
      </c>
      <c r="D9">
        <v>3968.7999999999997</v>
      </c>
      <c r="E9">
        <v>381.30000000000047</v>
      </c>
      <c r="F9">
        <v>0</v>
      </c>
      <c r="G9">
        <v>0</v>
      </c>
      <c r="H9">
        <v>0</v>
      </c>
      <c r="I9">
        <v>0</v>
      </c>
      <c r="J9">
        <v>0</v>
      </c>
      <c r="K9">
        <v>0</v>
      </c>
      <c r="L9">
        <v>0</v>
      </c>
      <c r="M9">
        <v>0</v>
      </c>
      <c r="N9">
        <v>0</v>
      </c>
      <c r="O9">
        <v>0</v>
      </c>
      <c r="P9">
        <v>0</v>
      </c>
      <c r="Q9">
        <v>0</v>
      </c>
      <c r="R9">
        <v>0</v>
      </c>
      <c r="S9">
        <v>0</v>
      </c>
      <c r="T9">
        <v>0</v>
      </c>
      <c r="U9">
        <v>4350.1</v>
      </c>
      <c r="X9" s="4">
        <v>1016.4000000000001</v>
      </c>
      <c r="Y9" s="4">
        <v>381.30000000000047</v>
      </c>
      <c r="Z9" s="4">
        <v>2420</v>
      </c>
      <c r="AA9" s="4">
        <v>532.40000000000009</v>
      </c>
      <c r="AB9" s="5">
        <v>4350.1</v>
      </c>
      <c r="AE9" s="4">
        <v>4840</v>
      </c>
    </row>
    <row r="10" spans="1:31">
      <c r="A10">
        <v>8732010</v>
      </c>
      <c r="B10" t="s">
        <v>30</v>
      </c>
      <c r="C10" t="s">
        <v>25</v>
      </c>
      <c r="D10">
        <v>762.59999999999991</v>
      </c>
      <c r="E10">
        <v>55.799999999999947</v>
      </c>
      <c r="F10">
        <v>0</v>
      </c>
      <c r="G10">
        <v>0</v>
      </c>
      <c r="H10">
        <v>0</v>
      </c>
      <c r="I10">
        <v>0</v>
      </c>
      <c r="J10">
        <v>0</v>
      </c>
      <c r="K10">
        <v>0</v>
      </c>
      <c r="L10">
        <v>0</v>
      </c>
      <c r="M10">
        <v>0</v>
      </c>
      <c r="N10">
        <v>0</v>
      </c>
      <c r="O10">
        <v>0</v>
      </c>
      <c r="P10">
        <v>0</v>
      </c>
      <c r="Q10">
        <v>0</v>
      </c>
      <c r="R10">
        <v>0</v>
      </c>
      <c r="S10">
        <v>0</v>
      </c>
      <c r="T10">
        <v>0</v>
      </c>
      <c r="U10">
        <v>818.39999999999986</v>
      </c>
      <c r="X10" s="4">
        <v>195.3</v>
      </c>
      <c r="Y10" s="4">
        <v>55.799999999999947</v>
      </c>
      <c r="Z10" s="4">
        <v>465</v>
      </c>
      <c r="AA10" s="4">
        <v>102.30000000000001</v>
      </c>
      <c r="AB10" s="5">
        <v>818.39999999999986</v>
      </c>
      <c r="AE10" s="4">
        <v>930</v>
      </c>
    </row>
    <row r="11" spans="1:31">
      <c r="A11">
        <v>8732011</v>
      </c>
      <c r="B11" t="s">
        <v>31</v>
      </c>
      <c r="C11" t="s">
        <v>25</v>
      </c>
      <c r="D11">
        <v>852.8</v>
      </c>
      <c r="E11">
        <v>65.1000000000002</v>
      </c>
      <c r="F11">
        <v>0</v>
      </c>
      <c r="G11">
        <v>0</v>
      </c>
      <c r="H11">
        <v>0</v>
      </c>
      <c r="I11">
        <v>0</v>
      </c>
      <c r="J11">
        <v>0</v>
      </c>
      <c r="K11">
        <v>0</v>
      </c>
      <c r="L11">
        <v>0</v>
      </c>
      <c r="M11">
        <v>0</v>
      </c>
      <c r="N11">
        <v>0</v>
      </c>
      <c r="O11">
        <v>0</v>
      </c>
      <c r="P11">
        <v>0</v>
      </c>
      <c r="Q11">
        <v>0</v>
      </c>
      <c r="R11">
        <v>0</v>
      </c>
      <c r="S11">
        <v>0</v>
      </c>
      <c r="T11">
        <v>0</v>
      </c>
      <c r="U11">
        <v>917.90000000000009</v>
      </c>
      <c r="X11" s="4">
        <v>218.4</v>
      </c>
      <c r="Y11" s="4">
        <v>65.1000000000002</v>
      </c>
      <c r="Z11" s="4">
        <v>520</v>
      </c>
      <c r="AA11" s="4">
        <v>114.4</v>
      </c>
      <c r="AB11" s="5">
        <v>917.9000000000002</v>
      </c>
      <c r="AE11" s="4">
        <v>1040</v>
      </c>
    </row>
    <row r="12" spans="1:31">
      <c r="A12">
        <v>8732012</v>
      </c>
      <c r="B12" t="s">
        <v>32</v>
      </c>
      <c r="C12" t="s">
        <v>25</v>
      </c>
      <c r="D12">
        <v>729.8</v>
      </c>
      <c r="E12">
        <v>74.399999999999835</v>
      </c>
      <c r="F12">
        <v>0</v>
      </c>
      <c r="G12">
        <v>0</v>
      </c>
      <c r="H12">
        <v>0</v>
      </c>
      <c r="I12">
        <v>0</v>
      </c>
      <c r="J12">
        <v>0</v>
      </c>
      <c r="K12">
        <v>0</v>
      </c>
      <c r="L12">
        <v>0</v>
      </c>
      <c r="M12">
        <v>0</v>
      </c>
      <c r="N12">
        <v>0</v>
      </c>
      <c r="O12">
        <v>0</v>
      </c>
      <c r="P12">
        <v>0</v>
      </c>
      <c r="Q12">
        <v>0</v>
      </c>
      <c r="R12">
        <v>0</v>
      </c>
      <c r="S12">
        <v>0</v>
      </c>
      <c r="T12">
        <v>0</v>
      </c>
      <c r="U12">
        <v>804.19999999999982</v>
      </c>
      <c r="X12" s="4">
        <v>186.9</v>
      </c>
      <c r="Y12" s="4">
        <v>74.399999999999835</v>
      </c>
      <c r="Z12" s="4">
        <v>445</v>
      </c>
      <c r="AA12" s="4">
        <v>97.9</v>
      </c>
      <c r="AB12" s="5">
        <v>804.19999999999982</v>
      </c>
      <c r="AE12" s="4">
        <v>890</v>
      </c>
    </row>
    <row r="13" spans="1:31">
      <c r="A13">
        <v>8732016</v>
      </c>
      <c r="B13" t="s">
        <v>33</v>
      </c>
      <c r="C13" t="s">
        <v>25</v>
      </c>
      <c r="D13">
        <v>1139.8</v>
      </c>
      <c r="E13">
        <v>69.749999999999872</v>
      </c>
      <c r="F13">
        <v>0</v>
      </c>
      <c r="G13">
        <v>0</v>
      </c>
      <c r="H13">
        <v>0</v>
      </c>
      <c r="I13">
        <v>0</v>
      </c>
      <c r="J13">
        <v>0</v>
      </c>
      <c r="K13">
        <v>0</v>
      </c>
      <c r="L13">
        <v>0</v>
      </c>
      <c r="M13">
        <v>0</v>
      </c>
      <c r="N13">
        <v>0</v>
      </c>
      <c r="O13">
        <v>0</v>
      </c>
      <c r="P13">
        <v>0</v>
      </c>
      <c r="Q13">
        <v>0</v>
      </c>
      <c r="R13">
        <v>0</v>
      </c>
      <c r="S13">
        <v>0</v>
      </c>
      <c r="T13">
        <v>0</v>
      </c>
      <c r="U13">
        <v>1209.5499999999997</v>
      </c>
      <c r="X13" s="4">
        <v>291.90000000000003</v>
      </c>
      <c r="Y13" s="4">
        <v>69.749999999999872</v>
      </c>
      <c r="Z13" s="4">
        <v>695</v>
      </c>
      <c r="AA13" s="4">
        <v>152.9</v>
      </c>
      <c r="AB13" s="5">
        <v>1209.55</v>
      </c>
      <c r="AE13" s="4">
        <v>1390</v>
      </c>
    </row>
    <row r="14" spans="1:31">
      <c r="A14">
        <v>8732018</v>
      </c>
      <c r="B14" t="s">
        <v>34</v>
      </c>
      <c r="C14" t="s">
        <v>25</v>
      </c>
      <c r="D14">
        <v>1033.1999999999998</v>
      </c>
      <c r="E14">
        <v>102.30000000000024</v>
      </c>
      <c r="F14">
        <v>0</v>
      </c>
      <c r="G14">
        <v>0</v>
      </c>
      <c r="H14">
        <v>0</v>
      </c>
      <c r="I14">
        <v>0</v>
      </c>
      <c r="J14">
        <v>0</v>
      </c>
      <c r="K14">
        <v>0</v>
      </c>
      <c r="L14">
        <v>0</v>
      </c>
      <c r="M14">
        <v>0</v>
      </c>
      <c r="N14">
        <v>0</v>
      </c>
      <c r="O14">
        <v>0</v>
      </c>
      <c r="P14">
        <v>0</v>
      </c>
      <c r="Q14">
        <v>0</v>
      </c>
      <c r="R14">
        <v>0</v>
      </c>
      <c r="S14">
        <v>0</v>
      </c>
      <c r="T14">
        <v>0</v>
      </c>
      <c r="U14">
        <v>1135.5</v>
      </c>
      <c r="X14" s="4">
        <v>264.6</v>
      </c>
      <c r="Y14" s="4">
        <v>102.30000000000024</v>
      </c>
      <c r="Z14" s="4">
        <v>630</v>
      </c>
      <c r="AA14" s="4">
        <v>138.60000000000002</v>
      </c>
      <c r="AB14" s="5">
        <v>1135.5000000000005</v>
      </c>
      <c r="AE14" s="4">
        <v>1260</v>
      </c>
    </row>
    <row r="15" spans="1:31">
      <c r="A15">
        <v>8732028</v>
      </c>
      <c r="B15" t="s">
        <v>35</v>
      </c>
      <c r="C15" t="s">
        <v>25</v>
      </c>
      <c r="D15">
        <v>3173.3999999999996</v>
      </c>
      <c r="E15">
        <v>330.15000000000077</v>
      </c>
      <c r="F15">
        <v>0</v>
      </c>
      <c r="G15">
        <v>0</v>
      </c>
      <c r="H15">
        <v>0</v>
      </c>
      <c r="I15">
        <v>0</v>
      </c>
      <c r="J15">
        <v>0</v>
      </c>
      <c r="K15">
        <v>0</v>
      </c>
      <c r="L15">
        <v>0</v>
      </c>
      <c r="M15">
        <v>0</v>
      </c>
      <c r="N15">
        <v>0</v>
      </c>
      <c r="O15">
        <v>0</v>
      </c>
      <c r="P15">
        <v>0</v>
      </c>
      <c r="Q15">
        <v>0</v>
      </c>
      <c r="R15">
        <v>0</v>
      </c>
      <c r="S15">
        <v>0</v>
      </c>
      <c r="T15">
        <v>0</v>
      </c>
      <c r="U15">
        <v>3503.55</v>
      </c>
      <c r="X15" s="4">
        <v>812.7</v>
      </c>
      <c r="Y15" s="4">
        <v>330.15000000000077</v>
      </c>
      <c r="Z15" s="4">
        <v>1935</v>
      </c>
      <c r="AA15" s="4">
        <v>425.70000000000005</v>
      </c>
      <c r="AB15" s="5">
        <v>3503.5500000000011</v>
      </c>
      <c r="AE15" s="4">
        <v>3870</v>
      </c>
    </row>
    <row r="16" spans="1:31">
      <c r="A16">
        <v>8732029</v>
      </c>
      <c r="B16" t="s">
        <v>36</v>
      </c>
      <c r="C16" t="s">
        <v>25</v>
      </c>
      <c r="D16">
        <v>1697.3999999999999</v>
      </c>
      <c r="E16">
        <v>130.20000000000022</v>
      </c>
      <c r="F16">
        <v>0</v>
      </c>
      <c r="G16">
        <v>0</v>
      </c>
      <c r="H16">
        <v>0</v>
      </c>
      <c r="I16">
        <v>0</v>
      </c>
      <c r="J16">
        <v>0</v>
      </c>
      <c r="K16">
        <v>0</v>
      </c>
      <c r="L16">
        <v>0</v>
      </c>
      <c r="M16">
        <v>0</v>
      </c>
      <c r="N16">
        <v>0</v>
      </c>
      <c r="O16">
        <v>0</v>
      </c>
      <c r="P16">
        <v>0</v>
      </c>
      <c r="Q16">
        <v>0</v>
      </c>
      <c r="R16">
        <v>0</v>
      </c>
      <c r="S16">
        <v>0</v>
      </c>
      <c r="T16">
        <v>0</v>
      </c>
      <c r="U16">
        <v>1827.6000000000001</v>
      </c>
      <c r="X16" s="4">
        <v>434.70000000000005</v>
      </c>
      <c r="Y16" s="4">
        <v>130.20000000000022</v>
      </c>
      <c r="Z16" s="4">
        <v>1035</v>
      </c>
      <c r="AA16" s="4">
        <v>227.70000000000002</v>
      </c>
      <c r="AB16" s="5">
        <v>1827.6000000000004</v>
      </c>
      <c r="AE16" s="4">
        <v>2070</v>
      </c>
    </row>
    <row r="17" spans="1:31">
      <c r="A17">
        <v>8732031</v>
      </c>
      <c r="B17" t="s">
        <v>37</v>
      </c>
      <c r="C17" t="s">
        <v>25</v>
      </c>
      <c r="D17">
        <v>1721.9999999999998</v>
      </c>
      <c r="E17">
        <v>111.59999999999972</v>
      </c>
      <c r="F17">
        <v>0</v>
      </c>
      <c r="G17">
        <v>0</v>
      </c>
      <c r="H17">
        <v>0</v>
      </c>
      <c r="I17">
        <v>0</v>
      </c>
      <c r="J17">
        <v>0</v>
      </c>
      <c r="K17">
        <v>0</v>
      </c>
      <c r="L17">
        <v>0</v>
      </c>
      <c r="M17">
        <v>0</v>
      </c>
      <c r="N17">
        <v>0</v>
      </c>
      <c r="O17">
        <v>0</v>
      </c>
      <c r="P17">
        <v>0</v>
      </c>
      <c r="Q17">
        <v>0</v>
      </c>
      <c r="R17">
        <v>0</v>
      </c>
      <c r="S17">
        <v>0</v>
      </c>
      <c r="T17">
        <v>0</v>
      </c>
      <c r="U17">
        <v>1833.5999999999995</v>
      </c>
      <c r="X17" s="4">
        <v>441</v>
      </c>
      <c r="Y17" s="4">
        <v>111.59999999999972</v>
      </c>
      <c r="Z17" s="4">
        <v>1050</v>
      </c>
      <c r="AA17" s="4">
        <v>231.00000000000003</v>
      </c>
      <c r="AB17" s="5">
        <v>1833.5999999999997</v>
      </c>
      <c r="AE17" s="4">
        <v>2100</v>
      </c>
    </row>
    <row r="18" spans="1:31">
      <c r="A18">
        <v>8732033</v>
      </c>
      <c r="B18" t="s">
        <v>38</v>
      </c>
      <c r="C18" t="s">
        <v>25</v>
      </c>
      <c r="D18">
        <v>3025.7999999999997</v>
      </c>
      <c r="E18">
        <v>181.34999999999985</v>
      </c>
      <c r="F18">
        <v>0</v>
      </c>
      <c r="G18">
        <v>0</v>
      </c>
      <c r="H18">
        <v>0</v>
      </c>
      <c r="I18">
        <v>0</v>
      </c>
      <c r="J18">
        <v>0</v>
      </c>
      <c r="K18">
        <v>0</v>
      </c>
      <c r="L18">
        <v>0</v>
      </c>
      <c r="M18">
        <v>0</v>
      </c>
      <c r="N18">
        <v>0</v>
      </c>
      <c r="O18">
        <v>0</v>
      </c>
      <c r="P18">
        <v>0</v>
      </c>
      <c r="Q18">
        <v>0</v>
      </c>
      <c r="R18">
        <v>0</v>
      </c>
      <c r="S18">
        <v>0</v>
      </c>
      <c r="T18">
        <v>0</v>
      </c>
      <c r="U18">
        <v>3207.1499999999996</v>
      </c>
      <c r="X18" s="4">
        <v>774.9</v>
      </c>
      <c r="Y18" s="4">
        <v>181.34999999999985</v>
      </c>
      <c r="Z18" s="4">
        <v>1845</v>
      </c>
      <c r="AA18" s="4">
        <v>405.90000000000003</v>
      </c>
      <c r="AB18" s="5">
        <v>3207.15</v>
      </c>
      <c r="AE18" s="4">
        <v>3690</v>
      </c>
    </row>
    <row r="19" spans="1:31">
      <c r="A19">
        <v>8732046</v>
      </c>
      <c r="B19" t="s">
        <v>39</v>
      </c>
      <c r="C19" t="s">
        <v>25</v>
      </c>
      <c r="D19">
        <v>2533.7999999999997</v>
      </c>
      <c r="E19">
        <v>69.749999999999929</v>
      </c>
      <c r="F19">
        <v>0</v>
      </c>
      <c r="G19">
        <v>0</v>
      </c>
      <c r="H19">
        <v>0</v>
      </c>
      <c r="I19">
        <v>0</v>
      </c>
      <c r="J19">
        <v>0</v>
      </c>
      <c r="K19">
        <v>0</v>
      </c>
      <c r="L19">
        <v>0</v>
      </c>
      <c r="M19">
        <v>0</v>
      </c>
      <c r="N19">
        <v>0</v>
      </c>
      <c r="O19">
        <v>0</v>
      </c>
      <c r="P19">
        <v>0</v>
      </c>
      <c r="Q19">
        <v>0</v>
      </c>
      <c r="R19">
        <v>0</v>
      </c>
      <c r="S19">
        <v>0</v>
      </c>
      <c r="T19">
        <v>0</v>
      </c>
      <c r="U19">
        <v>2603.5499999999997</v>
      </c>
      <c r="X19" s="4">
        <v>648.9</v>
      </c>
      <c r="Y19" s="4">
        <v>69.749999999999929</v>
      </c>
      <c r="Z19" s="4">
        <v>1545</v>
      </c>
      <c r="AA19" s="4">
        <v>339.90000000000003</v>
      </c>
      <c r="AB19" s="5">
        <v>2603.5499999999997</v>
      </c>
      <c r="AE19" s="4">
        <v>3090</v>
      </c>
    </row>
    <row r="20" spans="1:31">
      <c r="A20">
        <v>8732048</v>
      </c>
      <c r="B20" t="s">
        <v>40</v>
      </c>
      <c r="C20" t="s">
        <v>25</v>
      </c>
      <c r="D20">
        <v>3698.2</v>
      </c>
      <c r="E20">
        <v>344.1</v>
      </c>
      <c r="F20">
        <v>0</v>
      </c>
      <c r="G20">
        <v>0</v>
      </c>
      <c r="H20">
        <v>0</v>
      </c>
      <c r="I20">
        <v>0</v>
      </c>
      <c r="J20">
        <v>0</v>
      </c>
      <c r="K20">
        <v>0</v>
      </c>
      <c r="L20">
        <v>0</v>
      </c>
      <c r="M20">
        <v>0</v>
      </c>
      <c r="N20">
        <v>0</v>
      </c>
      <c r="O20">
        <v>0</v>
      </c>
      <c r="P20">
        <v>0</v>
      </c>
      <c r="Q20">
        <v>0</v>
      </c>
      <c r="R20">
        <v>0</v>
      </c>
      <c r="S20">
        <v>0</v>
      </c>
      <c r="T20">
        <v>0</v>
      </c>
      <c r="U20">
        <v>4042.2999999999997</v>
      </c>
      <c r="X20" s="4">
        <v>947.1</v>
      </c>
      <c r="Y20" s="4">
        <v>344.1</v>
      </c>
      <c r="Z20" s="4">
        <v>2255</v>
      </c>
      <c r="AA20" s="4">
        <v>496.1</v>
      </c>
      <c r="AB20" s="5">
        <v>4042.2999999999997</v>
      </c>
      <c r="AE20" s="4">
        <v>4510</v>
      </c>
    </row>
    <row r="21" spans="1:31">
      <c r="A21">
        <v>8732054</v>
      </c>
      <c r="B21" t="s">
        <v>41</v>
      </c>
      <c r="C21" t="s">
        <v>25</v>
      </c>
      <c r="D21">
        <v>2845.3999999999996</v>
      </c>
      <c r="E21">
        <v>316.19999999999976</v>
      </c>
      <c r="F21">
        <v>0</v>
      </c>
      <c r="G21">
        <v>0</v>
      </c>
      <c r="H21">
        <v>0</v>
      </c>
      <c r="I21">
        <v>0</v>
      </c>
      <c r="J21">
        <v>0</v>
      </c>
      <c r="K21">
        <v>0</v>
      </c>
      <c r="L21">
        <v>0</v>
      </c>
      <c r="M21">
        <v>0</v>
      </c>
      <c r="N21">
        <v>0</v>
      </c>
      <c r="O21">
        <v>0</v>
      </c>
      <c r="P21">
        <v>0</v>
      </c>
      <c r="Q21">
        <v>0</v>
      </c>
      <c r="R21">
        <v>0</v>
      </c>
      <c r="S21">
        <v>0</v>
      </c>
      <c r="T21">
        <v>0</v>
      </c>
      <c r="U21">
        <v>3161.5999999999995</v>
      </c>
      <c r="X21" s="4">
        <v>728.7</v>
      </c>
      <c r="Y21" s="4">
        <v>316.19999999999976</v>
      </c>
      <c r="Z21" s="4">
        <v>1735</v>
      </c>
      <c r="AA21" s="4">
        <v>381.70000000000005</v>
      </c>
      <c r="AB21" s="5">
        <v>3161.5999999999995</v>
      </c>
      <c r="AE21" s="4">
        <v>3470</v>
      </c>
    </row>
    <row r="22" spans="1:31">
      <c r="A22">
        <v>8732059</v>
      </c>
      <c r="B22" t="s">
        <v>42</v>
      </c>
      <c r="C22" t="s">
        <v>25</v>
      </c>
      <c r="D22">
        <v>1623.6</v>
      </c>
      <c r="E22">
        <v>74.399999999999991</v>
      </c>
      <c r="F22">
        <v>0</v>
      </c>
      <c r="G22">
        <v>0</v>
      </c>
      <c r="H22">
        <v>0</v>
      </c>
      <c r="I22">
        <v>0</v>
      </c>
      <c r="J22">
        <v>0</v>
      </c>
      <c r="K22">
        <v>0</v>
      </c>
      <c r="L22">
        <v>0</v>
      </c>
      <c r="M22">
        <v>0</v>
      </c>
      <c r="N22">
        <v>0</v>
      </c>
      <c r="O22">
        <v>0</v>
      </c>
      <c r="P22">
        <v>0</v>
      </c>
      <c r="Q22">
        <v>0</v>
      </c>
      <c r="R22">
        <v>0</v>
      </c>
      <c r="S22">
        <v>0</v>
      </c>
      <c r="T22">
        <v>0</v>
      </c>
      <c r="U22">
        <v>1698</v>
      </c>
      <c r="X22" s="4">
        <v>415.8</v>
      </c>
      <c r="Y22" s="4">
        <v>74.399999999999991</v>
      </c>
      <c r="Z22" s="4">
        <v>990</v>
      </c>
      <c r="AA22" s="4">
        <v>217.8</v>
      </c>
      <c r="AB22" s="5">
        <v>1698</v>
      </c>
      <c r="AE22" s="4">
        <v>1980</v>
      </c>
    </row>
    <row r="23" spans="1:31">
      <c r="A23">
        <v>8732060</v>
      </c>
      <c r="B23" t="s">
        <v>43</v>
      </c>
      <c r="C23" t="s">
        <v>25</v>
      </c>
      <c r="D23">
        <v>787.19999999999993</v>
      </c>
      <c r="E23">
        <v>158.10000000000016</v>
      </c>
      <c r="F23">
        <v>0</v>
      </c>
      <c r="G23">
        <v>0</v>
      </c>
      <c r="H23">
        <v>0</v>
      </c>
      <c r="I23">
        <v>0</v>
      </c>
      <c r="J23">
        <v>0</v>
      </c>
      <c r="K23">
        <v>0</v>
      </c>
      <c r="L23">
        <v>0</v>
      </c>
      <c r="M23">
        <v>0</v>
      </c>
      <c r="N23">
        <v>0</v>
      </c>
      <c r="O23">
        <v>0</v>
      </c>
      <c r="P23">
        <v>0</v>
      </c>
      <c r="Q23">
        <v>0</v>
      </c>
      <c r="R23">
        <v>0</v>
      </c>
      <c r="S23">
        <v>0</v>
      </c>
      <c r="T23">
        <v>0</v>
      </c>
      <c r="U23">
        <v>945.30000000000007</v>
      </c>
      <c r="X23" s="4">
        <v>201.60000000000002</v>
      </c>
      <c r="Y23" s="4">
        <v>158.10000000000016</v>
      </c>
      <c r="Z23" s="4">
        <v>480</v>
      </c>
      <c r="AA23" s="4">
        <v>105.60000000000001</v>
      </c>
      <c r="AB23" s="5">
        <v>945.30000000000018</v>
      </c>
      <c r="AE23" s="4">
        <v>960</v>
      </c>
    </row>
    <row r="24" spans="1:31">
      <c r="A24">
        <v>8732064</v>
      </c>
      <c r="B24" t="s">
        <v>44</v>
      </c>
      <c r="C24" t="s">
        <v>25</v>
      </c>
      <c r="D24">
        <v>721.59999999999991</v>
      </c>
      <c r="E24">
        <v>79.04999999999994</v>
      </c>
      <c r="F24">
        <v>0</v>
      </c>
      <c r="G24">
        <v>0</v>
      </c>
      <c r="H24">
        <v>0</v>
      </c>
      <c r="I24">
        <v>0</v>
      </c>
      <c r="J24">
        <v>0</v>
      </c>
      <c r="K24">
        <v>0</v>
      </c>
      <c r="L24">
        <v>0</v>
      </c>
      <c r="M24">
        <v>0</v>
      </c>
      <c r="N24">
        <v>0</v>
      </c>
      <c r="O24">
        <v>0</v>
      </c>
      <c r="P24">
        <v>0</v>
      </c>
      <c r="Q24">
        <v>0</v>
      </c>
      <c r="R24">
        <v>0</v>
      </c>
      <c r="S24">
        <v>0</v>
      </c>
      <c r="T24">
        <v>0</v>
      </c>
      <c r="U24">
        <v>800.64999999999986</v>
      </c>
      <c r="X24" s="4">
        <v>184.8</v>
      </c>
      <c r="Y24" s="4">
        <v>79.04999999999994</v>
      </c>
      <c r="Z24" s="4">
        <v>440</v>
      </c>
      <c r="AA24" s="4">
        <v>96.800000000000011</v>
      </c>
      <c r="AB24" s="5">
        <v>800.64999999999986</v>
      </c>
      <c r="AE24" s="4">
        <v>880</v>
      </c>
    </row>
    <row r="25" spans="1:31">
      <c r="A25">
        <v>8732065</v>
      </c>
      <c r="B25" t="s">
        <v>45</v>
      </c>
      <c r="C25" t="s">
        <v>25</v>
      </c>
      <c r="D25">
        <v>1492.3999999999999</v>
      </c>
      <c r="E25">
        <v>209.24999999999983</v>
      </c>
      <c r="F25">
        <v>0</v>
      </c>
      <c r="G25">
        <v>0</v>
      </c>
      <c r="H25">
        <v>0</v>
      </c>
      <c r="I25">
        <v>0</v>
      </c>
      <c r="J25">
        <v>0</v>
      </c>
      <c r="K25">
        <v>0</v>
      </c>
      <c r="L25">
        <v>0</v>
      </c>
      <c r="M25">
        <v>0</v>
      </c>
      <c r="N25">
        <v>0</v>
      </c>
      <c r="O25">
        <v>0</v>
      </c>
      <c r="P25">
        <v>0</v>
      </c>
      <c r="Q25">
        <v>0</v>
      </c>
      <c r="R25">
        <v>0</v>
      </c>
      <c r="S25">
        <v>0</v>
      </c>
      <c r="T25">
        <v>0</v>
      </c>
      <c r="U25">
        <v>1701.6499999999996</v>
      </c>
      <c r="X25" s="4">
        <v>382.2</v>
      </c>
      <c r="Y25" s="4">
        <v>209.24999999999983</v>
      </c>
      <c r="Z25" s="4">
        <v>910</v>
      </c>
      <c r="AA25" s="4">
        <v>200.20000000000002</v>
      </c>
      <c r="AB25" s="5">
        <v>1701.6499999999999</v>
      </c>
      <c r="AE25" s="4">
        <v>1820</v>
      </c>
    </row>
    <row r="26" spans="1:31">
      <c r="A26">
        <v>8732066</v>
      </c>
      <c r="B26" t="s">
        <v>46</v>
      </c>
      <c r="C26" t="s">
        <v>25</v>
      </c>
      <c r="D26">
        <v>1738.3999999999999</v>
      </c>
      <c r="E26">
        <v>106.95000000000016</v>
      </c>
      <c r="F26">
        <v>0</v>
      </c>
      <c r="G26">
        <v>0</v>
      </c>
      <c r="H26">
        <v>0</v>
      </c>
      <c r="I26">
        <v>0</v>
      </c>
      <c r="J26">
        <v>0</v>
      </c>
      <c r="K26">
        <v>0</v>
      </c>
      <c r="L26">
        <v>0</v>
      </c>
      <c r="M26">
        <v>0</v>
      </c>
      <c r="N26">
        <v>0</v>
      </c>
      <c r="O26">
        <v>0</v>
      </c>
      <c r="P26">
        <v>0</v>
      </c>
      <c r="Q26">
        <v>0</v>
      </c>
      <c r="R26">
        <v>0</v>
      </c>
      <c r="S26">
        <v>0</v>
      </c>
      <c r="T26">
        <v>0</v>
      </c>
      <c r="U26">
        <v>1845.35</v>
      </c>
      <c r="X26" s="4">
        <v>445.20000000000005</v>
      </c>
      <c r="Y26" s="4">
        <v>106.95000000000016</v>
      </c>
      <c r="Z26" s="4">
        <v>1060</v>
      </c>
      <c r="AA26" s="4">
        <v>233.20000000000002</v>
      </c>
      <c r="AB26" s="5">
        <v>1845.3500000000001</v>
      </c>
      <c r="AE26" s="4">
        <v>2120</v>
      </c>
    </row>
    <row r="27" spans="1:31">
      <c r="A27">
        <v>8732068</v>
      </c>
      <c r="B27" t="s">
        <v>47</v>
      </c>
      <c r="C27" t="s">
        <v>25</v>
      </c>
      <c r="D27">
        <v>795.4</v>
      </c>
      <c r="E27">
        <v>153.44999999999987</v>
      </c>
      <c r="F27">
        <v>0</v>
      </c>
      <c r="G27">
        <v>0</v>
      </c>
      <c r="H27">
        <v>0</v>
      </c>
      <c r="I27">
        <v>0</v>
      </c>
      <c r="J27">
        <v>0</v>
      </c>
      <c r="K27">
        <v>0</v>
      </c>
      <c r="L27">
        <v>0</v>
      </c>
      <c r="M27">
        <v>0</v>
      </c>
      <c r="N27">
        <v>0</v>
      </c>
      <c r="O27">
        <v>0</v>
      </c>
      <c r="P27">
        <v>0</v>
      </c>
      <c r="Q27">
        <v>0</v>
      </c>
      <c r="R27">
        <v>0</v>
      </c>
      <c r="S27">
        <v>0</v>
      </c>
      <c r="T27">
        <v>0</v>
      </c>
      <c r="U27">
        <v>948.84999999999991</v>
      </c>
      <c r="X27" s="4">
        <v>203.70000000000002</v>
      </c>
      <c r="Y27" s="4">
        <v>153.44999999999987</v>
      </c>
      <c r="Z27" s="4">
        <v>485</v>
      </c>
      <c r="AA27" s="4">
        <v>106.7</v>
      </c>
      <c r="AB27" s="5">
        <v>948.84999999999991</v>
      </c>
      <c r="AE27" s="4">
        <v>970</v>
      </c>
    </row>
    <row r="28" spans="1:31">
      <c r="A28">
        <v>8732070</v>
      </c>
      <c r="B28" t="s">
        <v>48</v>
      </c>
      <c r="C28" t="s">
        <v>25</v>
      </c>
      <c r="D28">
        <v>2238.6</v>
      </c>
      <c r="E28">
        <v>251.10000000000025</v>
      </c>
      <c r="F28">
        <v>0</v>
      </c>
      <c r="G28">
        <v>0</v>
      </c>
      <c r="H28">
        <v>0</v>
      </c>
      <c r="I28">
        <v>0</v>
      </c>
      <c r="J28">
        <v>0</v>
      </c>
      <c r="K28">
        <v>0</v>
      </c>
      <c r="L28">
        <v>0</v>
      </c>
      <c r="M28">
        <v>0</v>
      </c>
      <c r="N28">
        <v>0</v>
      </c>
      <c r="O28">
        <v>0</v>
      </c>
      <c r="P28">
        <v>0</v>
      </c>
      <c r="Q28">
        <v>0</v>
      </c>
      <c r="R28">
        <v>0</v>
      </c>
      <c r="S28">
        <v>0</v>
      </c>
      <c r="T28">
        <v>0</v>
      </c>
      <c r="U28">
        <v>2489.7000000000003</v>
      </c>
      <c r="X28" s="4">
        <v>573.30000000000007</v>
      </c>
      <c r="Y28" s="4">
        <v>251.10000000000025</v>
      </c>
      <c r="Z28" s="4">
        <v>1365</v>
      </c>
      <c r="AA28" s="4">
        <v>300.3</v>
      </c>
      <c r="AB28" s="5">
        <v>2489.7000000000007</v>
      </c>
      <c r="AE28" s="4">
        <v>2730</v>
      </c>
    </row>
    <row r="29" spans="1:31">
      <c r="A29">
        <v>8732074</v>
      </c>
      <c r="B29" t="s">
        <v>49</v>
      </c>
      <c r="C29" t="s">
        <v>25</v>
      </c>
      <c r="D29">
        <v>3443.9999999999995</v>
      </c>
      <c r="E29">
        <v>478.94999999999959</v>
      </c>
      <c r="F29">
        <v>0</v>
      </c>
      <c r="G29">
        <v>0</v>
      </c>
      <c r="H29">
        <v>0</v>
      </c>
      <c r="I29">
        <v>0</v>
      </c>
      <c r="J29">
        <v>0</v>
      </c>
      <c r="K29">
        <v>0</v>
      </c>
      <c r="L29">
        <v>0</v>
      </c>
      <c r="M29">
        <v>0</v>
      </c>
      <c r="N29">
        <v>0</v>
      </c>
      <c r="O29">
        <v>0</v>
      </c>
      <c r="P29">
        <v>0</v>
      </c>
      <c r="Q29">
        <v>0</v>
      </c>
      <c r="R29">
        <v>0</v>
      </c>
      <c r="S29">
        <v>0</v>
      </c>
      <c r="T29">
        <v>0</v>
      </c>
      <c r="U29">
        <v>3922.9499999999989</v>
      </c>
      <c r="X29" s="4">
        <v>882</v>
      </c>
      <c r="Y29" s="4">
        <v>478.94999999999959</v>
      </c>
      <c r="Z29" s="4">
        <v>2100</v>
      </c>
      <c r="AA29" s="4">
        <v>462.00000000000006</v>
      </c>
      <c r="AB29" s="5">
        <v>3922.95</v>
      </c>
      <c r="AE29" s="4">
        <v>4200</v>
      </c>
    </row>
    <row r="30" spans="1:31">
      <c r="A30">
        <v>8732075</v>
      </c>
      <c r="B30" t="s">
        <v>50</v>
      </c>
      <c r="C30" t="s">
        <v>25</v>
      </c>
      <c r="D30">
        <v>1902.3999999999999</v>
      </c>
      <c r="E30">
        <v>353.40000000000032</v>
      </c>
      <c r="F30">
        <v>0</v>
      </c>
      <c r="G30">
        <v>0</v>
      </c>
      <c r="H30">
        <v>0</v>
      </c>
      <c r="I30">
        <v>0</v>
      </c>
      <c r="J30">
        <v>0</v>
      </c>
      <c r="K30">
        <v>0</v>
      </c>
      <c r="L30">
        <v>0</v>
      </c>
      <c r="M30">
        <v>0</v>
      </c>
      <c r="N30">
        <v>0</v>
      </c>
      <c r="O30">
        <v>0</v>
      </c>
      <c r="P30">
        <v>0</v>
      </c>
      <c r="Q30">
        <v>0</v>
      </c>
      <c r="R30">
        <v>0</v>
      </c>
      <c r="S30">
        <v>0</v>
      </c>
      <c r="T30">
        <v>0</v>
      </c>
      <c r="U30">
        <v>2255.8</v>
      </c>
      <c r="X30" s="4">
        <v>487.20000000000005</v>
      </c>
      <c r="Y30" s="4">
        <v>353.40000000000032</v>
      </c>
      <c r="Z30" s="4">
        <v>1160</v>
      </c>
      <c r="AA30" s="4">
        <v>255.20000000000002</v>
      </c>
      <c r="AB30" s="5">
        <v>2255.8</v>
      </c>
      <c r="AE30" s="4">
        <v>2320</v>
      </c>
    </row>
    <row r="31" spans="1:31">
      <c r="A31">
        <v>8732082</v>
      </c>
      <c r="B31" t="s">
        <v>51</v>
      </c>
      <c r="C31" t="s">
        <v>25</v>
      </c>
      <c r="D31">
        <v>1582.6</v>
      </c>
      <c r="E31">
        <v>325.50000000000028</v>
      </c>
      <c r="F31">
        <v>0</v>
      </c>
      <c r="G31">
        <v>0</v>
      </c>
      <c r="H31">
        <v>0</v>
      </c>
      <c r="I31">
        <v>0</v>
      </c>
      <c r="J31">
        <v>0</v>
      </c>
      <c r="K31">
        <v>0</v>
      </c>
      <c r="L31">
        <v>0</v>
      </c>
      <c r="M31">
        <v>0</v>
      </c>
      <c r="N31">
        <v>0</v>
      </c>
      <c r="O31">
        <v>0</v>
      </c>
      <c r="P31">
        <v>0</v>
      </c>
      <c r="Q31">
        <v>0</v>
      </c>
      <c r="R31">
        <v>0</v>
      </c>
      <c r="S31">
        <v>0</v>
      </c>
      <c r="T31">
        <v>0</v>
      </c>
      <c r="U31">
        <v>1908.1000000000001</v>
      </c>
      <c r="X31" s="4">
        <v>405.3</v>
      </c>
      <c r="Y31" s="4">
        <v>325.50000000000028</v>
      </c>
      <c r="Z31" s="4">
        <v>965</v>
      </c>
      <c r="AA31" s="4">
        <v>212.3</v>
      </c>
      <c r="AB31" s="5">
        <v>1908.1000000000001</v>
      </c>
      <c r="AE31" s="4">
        <v>1930</v>
      </c>
    </row>
    <row r="32" spans="1:31">
      <c r="A32">
        <v>8732083</v>
      </c>
      <c r="B32" t="s">
        <v>52</v>
      </c>
      <c r="C32" t="s">
        <v>25</v>
      </c>
      <c r="D32">
        <v>819.99999999999989</v>
      </c>
      <c r="E32">
        <v>106.95</v>
      </c>
      <c r="F32">
        <v>0</v>
      </c>
      <c r="G32">
        <v>0</v>
      </c>
      <c r="H32">
        <v>0</v>
      </c>
      <c r="I32">
        <v>0</v>
      </c>
      <c r="J32">
        <v>0</v>
      </c>
      <c r="K32">
        <v>0</v>
      </c>
      <c r="L32">
        <v>0</v>
      </c>
      <c r="M32">
        <v>0</v>
      </c>
      <c r="N32">
        <v>0</v>
      </c>
      <c r="O32">
        <v>0</v>
      </c>
      <c r="P32">
        <v>0</v>
      </c>
      <c r="Q32">
        <v>0</v>
      </c>
      <c r="R32">
        <v>0</v>
      </c>
      <c r="S32">
        <v>0</v>
      </c>
      <c r="T32">
        <v>0</v>
      </c>
      <c r="U32">
        <v>926.94999999999993</v>
      </c>
      <c r="X32" s="4">
        <v>210</v>
      </c>
      <c r="Y32" s="4">
        <v>106.95</v>
      </c>
      <c r="Z32" s="4">
        <v>500</v>
      </c>
      <c r="AA32" s="4">
        <v>110.00000000000001</v>
      </c>
      <c r="AB32" s="5">
        <v>926.95</v>
      </c>
      <c r="AE32" s="4">
        <v>1000</v>
      </c>
    </row>
    <row r="33" spans="1:31">
      <c r="A33">
        <v>8732084</v>
      </c>
      <c r="B33" t="s">
        <v>53</v>
      </c>
      <c r="C33" t="s">
        <v>25</v>
      </c>
      <c r="D33">
        <v>1344.8</v>
      </c>
      <c r="E33">
        <v>181.34999999999965</v>
      </c>
      <c r="F33">
        <v>0</v>
      </c>
      <c r="G33">
        <v>0</v>
      </c>
      <c r="H33">
        <v>0</v>
      </c>
      <c r="I33">
        <v>0</v>
      </c>
      <c r="J33">
        <v>0</v>
      </c>
      <c r="K33">
        <v>0</v>
      </c>
      <c r="L33">
        <v>0</v>
      </c>
      <c r="M33">
        <v>0</v>
      </c>
      <c r="N33">
        <v>0</v>
      </c>
      <c r="O33">
        <v>0</v>
      </c>
      <c r="P33">
        <v>0</v>
      </c>
      <c r="Q33">
        <v>0</v>
      </c>
      <c r="R33">
        <v>0</v>
      </c>
      <c r="S33">
        <v>0</v>
      </c>
      <c r="T33">
        <v>0</v>
      </c>
      <c r="U33">
        <v>1526.1499999999996</v>
      </c>
      <c r="X33" s="4">
        <v>344.40000000000003</v>
      </c>
      <c r="Y33" s="4">
        <v>181.34999999999965</v>
      </c>
      <c r="Z33" s="4">
        <v>820</v>
      </c>
      <c r="AA33" s="4">
        <v>180.4</v>
      </c>
      <c r="AB33" s="5">
        <v>1526.1499999999996</v>
      </c>
      <c r="AE33" s="4">
        <v>1640</v>
      </c>
    </row>
    <row r="34" spans="1:31">
      <c r="A34">
        <v>8732091</v>
      </c>
      <c r="B34" t="s">
        <v>54</v>
      </c>
      <c r="C34" t="s">
        <v>25</v>
      </c>
      <c r="D34">
        <v>1451.3999999999999</v>
      </c>
      <c r="E34">
        <v>283.65000000000009</v>
      </c>
      <c r="F34">
        <v>0</v>
      </c>
      <c r="G34">
        <v>0</v>
      </c>
      <c r="H34">
        <v>0</v>
      </c>
      <c r="I34">
        <v>0</v>
      </c>
      <c r="J34">
        <v>0</v>
      </c>
      <c r="K34">
        <v>0</v>
      </c>
      <c r="L34">
        <v>0</v>
      </c>
      <c r="M34">
        <v>0</v>
      </c>
      <c r="N34">
        <v>0</v>
      </c>
      <c r="O34">
        <v>0</v>
      </c>
      <c r="P34">
        <v>0</v>
      </c>
      <c r="Q34">
        <v>0</v>
      </c>
      <c r="R34">
        <v>0</v>
      </c>
      <c r="S34">
        <v>0</v>
      </c>
      <c r="T34">
        <v>0</v>
      </c>
      <c r="U34">
        <v>1735.05</v>
      </c>
      <c r="X34" s="4">
        <v>371.7</v>
      </c>
      <c r="Y34" s="4">
        <v>283.65000000000009</v>
      </c>
      <c r="Z34" s="4">
        <v>885</v>
      </c>
      <c r="AA34" s="4">
        <v>194.70000000000002</v>
      </c>
      <c r="AB34" s="5">
        <v>1735.0500000000002</v>
      </c>
      <c r="AE34" s="4">
        <v>1770</v>
      </c>
    </row>
    <row r="35" spans="1:31">
      <c r="A35">
        <v>8732107</v>
      </c>
      <c r="B35" t="s">
        <v>55</v>
      </c>
      <c r="C35" t="s">
        <v>25</v>
      </c>
      <c r="D35">
        <v>3140.6</v>
      </c>
      <c r="E35">
        <v>278.99999999999972</v>
      </c>
      <c r="F35">
        <v>0</v>
      </c>
      <c r="G35">
        <v>0</v>
      </c>
      <c r="H35">
        <v>0</v>
      </c>
      <c r="I35">
        <v>0</v>
      </c>
      <c r="J35">
        <v>0</v>
      </c>
      <c r="K35">
        <v>0</v>
      </c>
      <c r="L35">
        <v>0</v>
      </c>
      <c r="M35">
        <v>0</v>
      </c>
      <c r="N35">
        <v>0</v>
      </c>
      <c r="O35">
        <v>0</v>
      </c>
      <c r="P35">
        <v>0</v>
      </c>
      <c r="Q35">
        <v>0</v>
      </c>
      <c r="R35">
        <v>0</v>
      </c>
      <c r="S35">
        <v>0</v>
      </c>
      <c r="T35">
        <v>0</v>
      </c>
      <c r="U35">
        <v>3419.5999999999995</v>
      </c>
      <c r="X35" s="4">
        <v>804.30000000000007</v>
      </c>
      <c r="Y35" s="4">
        <v>278.99999999999972</v>
      </c>
      <c r="Z35" s="4">
        <v>1915</v>
      </c>
      <c r="AA35" s="4">
        <v>421.3</v>
      </c>
      <c r="AB35" s="5">
        <v>3419.6</v>
      </c>
      <c r="AE35" s="4">
        <v>3830</v>
      </c>
    </row>
    <row r="36" spans="1:31">
      <c r="A36">
        <v>8732109</v>
      </c>
      <c r="B36" t="s">
        <v>56</v>
      </c>
      <c r="C36" t="s">
        <v>25</v>
      </c>
      <c r="D36">
        <v>1853.1999999999998</v>
      </c>
      <c r="E36">
        <v>60.449999999999996</v>
      </c>
      <c r="F36">
        <v>0</v>
      </c>
      <c r="G36">
        <v>0</v>
      </c>
      <c r="H36">
        <v>0</v>
      </c>
      <c r="I36">
        <v>0</v>
      </c>
      <c r="J36">
        <v>0</v>
      </c>
      <c r="K36">
        <v>0</v>
      </c>
      <c r="L36">
        <v>0</v>
      </c>
      <c r="M36">
        <v>0</v>
      </c>
      <c r="N36">
        <v>0</v>
      </c>
      <c r="O36">
        <v>0</v>
      </c>
      <c r="P36">
        <v>0</v>
      </c>
      <c r="Q36">
        <v>0</v>
      </c>
      <c r="R36">
        <v>0</v>
      </c>
      <c r="S36">
        <v>0</v>
      </c>
      <c r="T36">
        <v>0</v>
      </c>
      <c r="U36">
        <v>1913.6499999999999</v>
      </c>
      <c r="X36" s="4">
        <v>474.6</v>
      </c>
      <c r="Y36" s="4">
        <v>60.449999999999996</v>
      </c>
      <c r="Z36" s="4">
        <v>1130</v>
      </c>
      <c r="AA36" s="4">
        <v>248.60000000000002</v>
      </c>
      <c r="AB36" s="5">
        <v>1913.65</v>
      </c>
      <c r="AE36" s="4">
        <v>2260</v>
      </c>
    </row>
    <row r="37" spans="1:31">
      <c r="A37">
        <v>8732115</v>
      </c>
      <c r="B37" t="s">
        <v>57</v>
      </c>
      <c r="C37" t="s">
        <v>25</v>
      </c>
      <c r="D37">
        <v>2951.9999999999995</v>
      </c>
      <c r="E37">
        <v>664.9499999999997</v>
      </c>
      <c r="F37">
        <v>0</v>
      </c>
      <c r="G37">
        <v>0</v>
      </c>
      <c r="H37">
        <v>0</v>
      </c>
      <c r="I37">
        <v>0</v>
      </c>
      <c r="J37">
        <v>0</v>
      </c>
      <c r="K37">
        <v>0</v>
      </c>
      <c r="L37">
        <v>0</v>
      </c>
      <c r="M37">
        <v>0</v>
      </c>
      <c r="N37">
        <v>0</v>
      </c>
      <c r="O37">
        <v>0</v>
      </c>
      <c r="P37">
        <v>0</v>
      </c>
      <c r="Q37">
        <v>0</v>
      </c>
      <c r="R37">
        <v>0</v>
      </c>
      <c r="S37">
        <v>0</v>
      </c>
      <c r="T37">
        <v>0</v>
      </c>
      <c r="U37">
        <v>3616.9499999999994</v>
      </c>
      <c r="X37" s="4">
        <v>756</v>
      </c>
      <c r="Y37" s="4">
        <v>664.9499999999997</v>
      </c>
      <c r="Z37" s="4">
        <v>1800</v>
      </c>
      <c r="AA37" s="4">
        <v>396.00000000000006</v>
      </c>
      <c r="AB37" s="5">
        <v>3616.95</v>
      </c>
      <c r="AE37" s="4">
        <v>3600</v>
      </c>
    </row>
    <row r="38" spans="1:31">
      <c r="A38">
        <v>8732118</v>
      </c>
      <c r="B38" t="s">
        <v>58</v>
      </c>
      <c r="C38" t="s">
        <v>25</v>
      </c>
      <c r="D38">
        <v>3214.3999999999996</v>
      </c>
      <c r="E38">
        <v>692.85000000000082</v>
      </c>
      <c r="F38">
        <v>0</v>
      </c>
      <c r="G38">
        <v>0</v>
      </c>
      <c r="H38">
        <v>0</v>
      </c>
      <c r="I38">
        <v>0</v>
      </c>
      <c r="J38">
        <v>0</v>
      </c>
      <c r="K38">
        <v>0</v>
      </c>
      <c r="L38">
        <v>0</v>
      </c>
      <c r="M38">
        <v>0</v>
      </c>
      <c r="N38">
        <v>0</v>
      </c>
      <c r="O38">
        <v>0</v>
      </c>
      <c r="P38">
        <v>0</v>
      </c>
      <c r="Q38">
        <v>0</v>
      </c>
      <c r="R38">
        <v>0</v>
      </c>
      <c r="S38">
        <v>0</v>
      </c>
      <c r="T38">
        <v>0</v>
      </c>
      <c r="U38">
        <v>3907.2500000000005</v>
      </c>
      <c r="X38" s="4">
        <v>823.2</v>
      </c>
      <c r="Y38" s="4">
        <v>692.85000000000082</v>
      </c>
      <c r="Z38" s="4">
        <v>1960</v>
      </c>
      <c r="AA38" s="4">
        <v>431.20000000000005</v>
      </c>
      <c r="AB38" s="5">
        <v>3907.2500000000009</v>
      </c>
      <c r="AE38" s="4">
        <v>3920</v>
      </c>
    </row>
    <row r="39" spans="1:31">
      <c r="A39">
        <v>8732119</v>
      </c>
      <c r="B39" t="s">
        <v>59</v>
      </c>
      <c r="C39" t="s">
        <v>25</v>
      </c>
      <c r="D39">
        <v>1689.1999999999998</v>
      </c>
      <c r="E39">
        <v>227.85000000000011</v>
      </c>
      <c r="F39">
        <v>0</v>
      </c>
      <c r="G39">
        <v>0</v>
      </c>
      <c r="H39">
        <v>0</v>
      </c>
      <c r="I39">
        <v>0</v>
      </c>
      <c r="J39">
        <v>0</v>
      </c>
      <c r="K39">
        <v>0</v>
      </c>
      <c r="L39">
        <v>0</v>
      </c>
      <c r="M39">
        <v>0</v>
      </c>
      <c r="N39">
        <v>0</v>
      </c>
      <c r="O39">
        <v>0</v>
      </c>
      <c r="P39">
        <v>0</v>
      </c>
      <c r="Q39">
        <v>0</v>
      </c>
      <c r="R39">
        <v>0</v>
      </c>
      <c r="S39">
        <v>0</v>
      </c>
      <c r="T39">
        <v>0</v>
      </c>
      <c r="U39">
        <v>1917.05</v>
      </c>
      <c r="X39" s="4">
        <v>432.6</v>
      </c>
      <c r="Y39" s="4">
        <v>227.85000000000011</v>
      </c>
      <c r="Z39" s="4">
        <v>1030</v>
      </c>
      <c r="AA39" s="4">
        <v>226.60000000000002</v>
      </c>
      <c r="AB39" s="5">
        <v>1917.0500000000002</v>
      </c>
      <c r="AE39" s="4">
        <v>2060</v>
      </c>
    </row>
    <row r="40" spans="1:31">
      <c r="A40">
        <v>8732121</v>
      </c>
      <c r="B40" t="s">
        <v>60</v>
      </c>
      <c r="C40" t="s">
        <v>25</v>
      </c>
      <c r="D40">
        <v>3206.2</v>
      </c>
      <c r="E40">
        <v>311.55000000000069</v>
      </c>
      <c r="F40">
        <v>0</v>
      </c>
      <c r="G40">
        <v>0</v>
      </c>
      <c r="H40">
        <v>0</v>
      </c>
      <c r="I40">
        <v>0</v>
      </c>
      <c r="J40">
        <v>0</v>
      </c>
      <c r="K40">
        <v>0</v>
      </c>
      <c r="L40">
        <v>0</v>
      </c>
      <c r="M40">
        <v>0</v>
      </c>
      <c r="N40">
        <v>0</v>
      </c>
      <c r="O40">
        <v>0</v>
      </c>
      <c r="P40">
        <v>0</v>
      </c>
      <c r="Q40">
        <v>0</v>
      </c>
      <c r="R40">
        <v>0</v>
      </c>
      <c r="S40">
        <v>0</v>
      </c>
      <c r="T40">
        <v>0</v>
      </c>
      <c r="U40">
        <v>3517.7500000000005</v>
      </c>
      <c r="X40" s="4">
        <v>821.1</v>
      </c>
      <c r="Y40" s="4">
        <v>311.55000000000069</v>
      </c>
      <c r="Z40" s="4">
        <v>1955</v>
      </c>
      <c r="AA40" s="4">
        <v>430.1</v>
      </c>
      <c r="AB40" s="5">
        <v>3517.7500000000005</v>
      </c>
      <c r="AE40" s="4">
        <v>3910</v>
      </c>
    </row>
    <row r="41" spans="1:31">
      <c r="A41">
        <v>8732123</v>
      </c>
      <c r="B41" t="s">
        <v>61</v>
      </c>
      <c r="C41" t="s">
        <v>25</v>
      </c>
      <c r="D41">
        <v>1844.9999999999998</v>
      </c>
      <c r="E41">
        <v>385.95000000000016</v>
      </c>
      <c r="F41">
        <v>0</v>
      </c>
      <c r="G41">
        <v>0</v>
      </c>
      <c r="H41">
        <v>0</v>
      </c>
      <c r="I41">
        <v>0</v>
      </c>
      <c r="J41">
        <v>0</v>
      </c>
      <c r="K41">
        <v>0</v>
      </c>
      <c r="L41">
        <v>0</v>
      </c>
      <c r="M41">
        <v>0</v>
      </c>
      <c r="N41">
        <v>0</v>
      </c>
      <c r="O41">
        <v>0</v>
      </c>
      <c r="P41">
        <v>0</v>
      </c>
      <c r="Q41">
        <v>0</v>
      </c>
      <c r="R41">
        <v>0</v>
      </c>
      <c r="S41">
        <v>0</v>
      </c>
      <c r="T41">
        <v>0</v>
      </c>
      <c r="U41">
        <v>2230.95</v>
      </c>
      <c r="X41" s="4">
        <v>472.5</v>
      </c>
      <c r="Y41" s="4">
        <v>385.95000000000016</v>
      </c>
      <c r="Z41" s="4">
        <v>1125</v>
      </c>
      <c r="AA41" s="4">
        <v>247.50000000000003</v>
      </c>
      <c r="AB41" s="5">
        <v>2230.9500000000003</v>
      </c>
      <c r="AE41" s="4">
        <v>2250</v>
      </c>
    </row>
    <row r="42" spans="1:31">
      <c r="A42">
        <v>8732205</v>
      </c>
      <c r="B42" t="s">
        <v>63</v>
      </c>
      <c r="C42" t="s">
        <v>25</v>
      </c>
      <c r="D42">
        <v>778.99999999999989</v>
      </c>
      <c r="E42">
        <v>69.749999999999886</v>
      </c>
      <c r="F42">
        <v>0</v>
      </c>
      <c r="G42">
        <v>0</v>
      </c>
      <c r="H42">
        <v>0</v>
      </c>
      <c r="I42">
        <v>0</v>
      </c>
      <c r="J42">
        <v>0</v>
      </c>
      <c r="K42">
        <v>0</v>
      </c>
      <c r="L42">
        <v>0</v>
      </c>
      <c r="M42">
        <v>0</v>
      </c>
      <c r="N42">
        <v>0</v>
      </c>
      <c r="O42">
        <v>0</v>
      </c>
      <c r="P42">
        <v>0</v>
      </c>
      <c r="Q42">
        <v>0</v>
      </c>
      <c r="R42">
        <v>0</v>
      </c>
      <c r="S42">
        <v>0</v>
      </c>
      <c r="T42">
        <v>0</v>
      </c>
      <c r="U42">
        <v>848.74999999999977</v>
      </c>
      <c r="X42" s="4">
        <v>199.5</v>
      </c>
      <c r="Y42" s="4">
        <v>69.749999999999886</v>
      </c>
      <c r="Z42" s="4">
        <v>475</v>
      </c>
      <c r="AA42" s="4">
        <v>104.50000000000001</v>
      </c>
      <c r="AB42" s="5">
        <v>848.74999999999989</v>
      </c>
      <c r="AE42" s="4">
        <v>950</v>
      </c>
    </row>
    <row r="43" spans="1:31">
      <c r="A43">
        <v>8732208</v>
      </c>
      <c r="B43" t="s">
        <v>64</v>
      </c>
      <c r="C43" t="s">
        <v>25</v>
      </c>
      <c r="D43">
        <v>1869.6</v>
      </c>
      <c r="E43">
        <v>158.10000000000014</v>
      </c>
      <c r="F43">
        <v>0</v>
      </c>
      <c r="G43">
        <v>0</v>
      </c>
      <c r="H43">
        <v>0</v>
      </c>
      <c r="I43">
        <v>0</v>
      </c>
      <c r="J43">
        <v>0</v>
      </c>
      <c r="K43">
        <v>0</v>
      </c>
      <c r="L43">
        <v>0</v>
      </c>
      <c r="M43">
        <v>0</v>
      </c>
      <c r="N43">
        <v>0</v>
      </c>
      <c r="O43">
        <v>0</v>
      </c>
      <c r="P43">
        <v>0</v>
      </c>
      <c r="Q43">
        <v>0</v>
      </c>
      <c r="R43">
        <v>0</v>
      </c>
      <c r="S43">
        <v>0</v>
      </c>
      <c r="T43">
        <v>0</v>
      </c>
      <c r="U43">
        <v>2027.7</v>
      </c>
      <c r="X43" s="4">
        <v>478.8</v>
      </c>
      <c r="Y43" s="4">
        <v>158.10000000000014</v>
      </c>
      <c r="Z43" s="4">
        <v>1140</v>
      </c>
      <c r="AA43" s="4">
        <v>250.8</v>
      </c>
      <c r="AB43" s="5">
        <v>2027.7</v>
      </c>
      <c r="AE43" s="4">
        <v>2280</v>
      </c>
    </row>
    <row r="44" spans="1:31">
      <c r="A44">
        <v>8732211</v>
      </c>
      <c r="B44" t="s">
        <v>65</v>
      </c>
      <c r="C44" t="s">
        <v>25</v>
      </c>
      <c r="D44">
        <v>2386.2</v>
      </c>
      <c r="E44">
        <v>195.29999999999936</v>
      </c>
      <c r="F44">
        <v>0</v>
      </c>
      <c r="G44">
        <v>0</v>
      </c>
      <c r="H44">
        <v>0</v>
      </c>
      <c r="I44">
        <v>0</v>
      </c>
      <c r="J44">
        <v>0</v>
      </c>
      <c r="K44">
        <v>0</v>
      </c>
      <c r="L44">
        <v>0</v>
      </c>
      <c r="M44">
        <v>0</v>
      </c>
      <c r="N44">
        <v>0</v>
      </c>
      <c r="O44">
        <v>0</v>
      </c>
      <c r="P44">
        <v>0</v>
      </c>
      <c r="Q44">
        <v>0</v>
      </c>
      <c r="R44">
        <v>0</v>
      </c>
      <c r="S44">
        <v>0</v>
      </c>
      <c r="T44">
        <v>0</v>
      </c>
      <c r="U44">
        <v>2581.4999999999991</v>
      </c>
      <c r="X44" s="4">
        <v>611.1</v>
      </c>
      <c r="Y44" s="4">
        <v>195.29999999999936</v>
      </c>
      <c r="Z44" s="4">
        <v>1455</v>
      </c>
      <c r="AA44" s="4">
        <v>320.1</v>
      </c>
      <c r="AB44" s="5">
        <v>2581.4999999999995</v>
      </c>
      <c r="AE44" s="4">
        <v>2910</v>
      </c>
    </row>
    <row r="45" spans="1:31">
      <c r="A45">
        <v>8732212</v>
      </c>
      <c r="B45" t="s">
        <v>66</v>
      </c>
      <c r="C45" t="s">
        <v>25</v>
      </c>
      <c r="D45">
        <v>1508.8</v>
      </c>
      <c r="E45">
        <v>65.099999999999966</v>
      </c>
      <c r="F45">
        <v>0</v>
      </c>
      <c r="G45">
        <v>0</v>
      </c>
      <c r="H45">
        <v>0</v>
      </c>
      <c r="I45">
        <v>0</v>
      </c>
      <c r="J45">
        <v>0</v>
      </c>
      <c r="K45">
        <v>0</v>
      </c>
      <c r="L45">
        <v>0</v>
      </c>
      <c r="M45">
        <v>0</v>
      </c>
      <c r="N45">
        <v>0</v>
      </c>
      <c r="O45">
        <v>0</v>
      </c>
      <c r="P45">
        <v>0</v>
      </c>
      <c r="Q45">
        <v>0</v>
      </c>
      <c r="R45">
        <v>0</v>
      </c>
      <c r="S45">
        <v>0</v>
      </c>
      <c r="T45">
        <v>0</v>
      </c>
      <c r="U45">
        <v>1573.8999999999999</v>
      </c>
      <c r="X45" s="4">
        <v>386.40000000000003</v>
      </c>
      <c r="Y45" s="4">
        <v>65.099999999999966</v>
      </c>
      <c r="Z45" s="4">
        <v>920</v>
      </c>
      <c r="AA45" s="4">
        <v>202.4</v>
      </c>
      <c r="AB45" s="5">
        <v>1573.9</v>
      </c>
      <c r="AE45" s="4">
        <v>1840</v>
      </c>
    </row>
    <row r="46" spans="1:31">
      <c r="A46">
        <v>8732217</v>
      </c>
      <c r="B46" t="s">
        <v>67</v>
      </c>
      <c r="C46" t="s">
        <v>25</v>
      </c>
      <c r="D46">
        <v>967.59999999999991</v>
      </c>
      <c r="E46">
        <v>120.89999999999976</v>
      </c>
      <c r="F46">
        <v>0</v>
      </c>
      <c r="G46">
        <v>0</v>
      </c>
      <c r="H46">
        <v>0</v>
      </c>
      <c r="I46">
        <v>0</v>
      </c>
      <c r="J46">
        <v>0</v>
      </c>
      <c r="K46">
        <v>0</v>
      </c>
      <c r="L46">
        <v>0</v>
      </c>
      <c r="M46">
        <v>0</v>
      </c>
      <c r="N46">
        <v>0</v>
      </c>
      <c r="O46">
        <v>0</v>
      </c>
      <c r="P46">
        <v>0</v>
      </c>
      <c r="Q46">
        <v>0</v>
      </c>
      <c r="R46">
        <v>0</v>
      </c>
      <c r="S46">
        <v>0</v>
      </c>
      <c r="T46">
        <v>0</v>
      </c>
      <c r="U46">
        <v>1088.4999999999998</v>
      </c>
      <c r="X46" s="4">
        <v>247.8</v>
      </c>
      <c r="Y46" s="4">
        <v>120.89999999999976</v>
      </c>
      <c r="Z46" s="4">
        <v>590</v>
      </c>
      <c r="AA46" s="4">
        <v>129.8</v>
      </c>
      <c r="AB46" s="5">
        <v>1088.4999999999998</v>
      </c>
      <c r="AE46" s="4">
        <v>1180</v>
      </c>
    </row>
    <row r="47" spans="1:31">
      <c r="A47">
        <v>8732219</v>
      </c>
      <c r="B47" t="s">
        <v>68</v>
      </c>
      <c r="C47" t="s">
        <v>25</v>
      </c>
      <c r="D47">
        <v>2082.7999999999997</v>
      </c>
      <c r="E47">
        <v>237.14999999999981</v>
      </c>
      <c r="F47">
        <v>0</v>
      </c>
      <c r="G47">
        <v>0</v>
      </c>
      <c r="H47">
        <v>0</v>
      </c>
      <c r="I47">
        <v>0</v>
      </c>
      <c r="J47">
        <v>0</v>
      </c>
      <c r="K47">
        <v>0</v>
      </c>
      <c r="L47">
        <v>0</v>
      </c>
      <c r="M47">
        <v>0</v>
      </c>
      <c r="N47">
        <v>0</v>
      </c>
      <c r="O47">
        <v>0</v>
      </c>
      <c r="P47">
        <v>0</v>
      </c>
      <c r="Q47">
        <v>0</v>
      </c>
      <c r="R47">
        <v>0</v>
      </c>
      <c r="S47">
        <v>0</v>
      </c>
      <c r="T47">
        <v>0</v>
      </c>
      <c r="U47">
        <v>2319.9499999999994</v>
      </c>
      <c r="X47" s="4">
        <v>533.4</v>
      </c>
      <c r="Y47" s="4">
        <v>237.14999999999981</v>
      </c>
      <c r="Z47" s="4">
        <v>1270</v>
      </c>
      <c r="AA47" s="4">
        <v>279.40000000000003</v>
      </c>
      <c r="AB47" s="5">
        <v>2319.95</v>
      </c>
      <c r="AE47" s="4">
        <v>2540</v>
      </c>
    </row>
    <row r="48" spans="1:31">
      <c r="A48">
        <v>8732222</v>
      </c>
      <c r="B48" t="s">
        <v>69</v>
      </c>
      <c r="C48" t="s">
        <v>25</v>
      </c>
      <c r="D48">
        <v>729.8</v>
      </c>
      <c r="E48">
        <v>51.15000000000019</v>
      </c>
      <c r="F48">
        <v>0</v>
      </c>
      <c r="G48">
        <v>0</v>
      </c>
      <c r="H48">
        <v>0</v>
      </c>
      <c r="I48">
        <v>0</v>
      </c>
      <c r="J48">
        <v>0</v>
      </c>
      <c r="K48">
        <v>0</v>
      </c>
      <c r="L48">
        <v>0</v>
      </c>
      <c r="M48">
        <v>0</v>
      </c>
      <c r="N48">
        <v>0</v>
      </c>
      <c r="O48">
        <v>0</v>
      </c>
      <c r="P48">
        <v>0</v>
      </c>
      <c r="Q48">
        <v>0</v>
      </c>
      <c r="R48">
        <v>0</v>
      </c>
      <c r="S48">
        <v>0</v>
      </c>
      <c r="T48">
        <v>0</v>
      </c>
      <c r="U48">
        <v>780.95000000000016</v>
      </c>
      <c r="X48" s="4">
        <v>186.9</v>
      </c>
      <c r="Y48" s="4">
        <v>51.15000000000019</v>
      </c>
      <c r="Z48" s="4">
        <v>445</v>
      </c>
      <c r="AA48" s="4">
        <v>97.9</v>
      </c>
      <c r="AB48" s="5">
        <v>780.95000000000016</v>
      </c>
      <c r="AE48" s="4">
        <v>890</v>
      </c>
    </row>
    <row r="49" spans="1:31">
      <c r="A49">
        <v>8732232</v>
      </c>
      <c r="B49" t="s">
        <v>70</v>
      </c>
      <c r="C49" t="s">
        <v>25</v>
      </c>
      <c r="D49">
        <v>2394.3999999999996</v>
      </c>
      <c r="E49">
        <v>237.14999999999955</v>
      </c>
      <c r="F49">
        <v>0</v>
      </c>
      <c r="G49">
        <v>0</v>
      </c>
      <c r="H49">
        <v>0</v>
      </c>
      <c r="I49">
        <v>0</v>
      </c>
      <c r="J49">
        <v>0</v>
      </c>
      <c r="K49">
        <v>0</v>
      </c>
      <c r="L49">
        <v>0</v>
      </c>
      <c r="M49">
        <v>0</v>
      </c>
      <c r="N49">
        <v>0</v>
      </c>
      <c r="O49">
        <v>0</v>
      </c>
      <c r="P49">
        <v>0</v>
      </c>
      <c r="Q49">
        <v>0</v>
      </c>
      <c r="R49">
        <v>0</v>
      </c>
      <c r="S49">
        <v>0</v>
      </c>
      <c r="T49">
        <v>0</v>
      </c>
      <c r="U49">
        <v>2631.5499999999993</v>
      </c>
      <c r="X49" s="4">
        <v>613.2</v>
      </c>
      <c r="Y49" s="4">
        <v>237.14999999999955</v>
      </c>
      <c r="Z49" s="4">
        <v>1460</v>
      </c>
      <c r="AA49" s="4">
        <v>321.20000000000005</v>
      </c>
      <c r="AB49" s="5">
        <v>2631.5499999999993</v>
      </c>
      <c r="AE49" s="4">
        <v>2920</v>
      </c>
    </row>
    <row r="50" spans="1:31">
      <c r="A50">
        <v>8732239</v>
      </c>
      <c r="B50" t="s">
        <v>71</v>
      </c>
      <c r="C50" t="s">
        <v>25</v>
      </c>
      <c r="D50">
        <v>2705.9999999999995</v>
      </c>
      <c r="E50">
        <v>353.39999999999958</v>
      </c>
      <c r="F50">
        <v>0</v>
      </c>
      <c r="G50">
        <v>0</v>
      </c>
      <c r="H50">
        <v>0</v>
      </c>
      <c r="I50">
        <v>0</v>
      </c>
      <c r="J50">
        <v>0</v>
      </c>
      <c r="K50">
        <v>0</v>
      </c>
      <c r="L50">
        <v>0</v>
      </c>
      <c r="M50">
        <v>0</v>
      </c>
      <c r="N50">
        <v>0</v>
      </c>
      <c r="O50">
        <v>0</v>
      </c>
      <c r="P50">
        <v>0</v>
      </c>
      <c r="Q50">
        <v>0</v>
      </c>
      <c r="R50">
        <v>0</v>
      </c>
      <c r="S50">
        <v>0</v>
      </c>
      <c r="T50">
        <v>0</v>
      </c>
      <c r="U50">
        <v>3059.3999999999992</v>
      </c>
      <c r="X50" s="4">
        <v>693</v>
      </c>
      <c r="Y50" s="4">
        <v>353.39999999999958</v>
      </c>
      <c r="Z50" s="4">
        <v>1650</v>
      </c>
      <c r="AA50" s="4">
        <v>363.00000000000006</v>
      </c>
      <c r="AB50" s="5">
        <v>3059.3999999999996</v>
      </c>
      <c r="AE50" s="4">
        <v>3300</v>
      </c>
    </row>
    <row r="51" spans="1:31">
      <c r="A51">
        <v>8732240</v>
      </c>
      <c r="B51" t="s">
        <v>72</v>
      </c>
      <c r="C51" t="s">
        <v>25</v>
      </c>
      <c r="D51">
        <v>1500.6</v>
      </c>
      <c r="E51">
        <v>130.19999999999973</v>
      </c>
      <c r="F51">
        <v>0</v>
      </c>
      <c r="G51">
        <v>0</v>
      </c>
      <c r="H51">
        <v>0</v>
      </c>
      <c r="I51">
        <v>0</v>
      </c>
      <c r="J51">
        <v>0</v>
      </c>
      <c r="K51">
        <v>0</v>
      </c>
      <c r="L51">
        <v>0</v>
      </c>
      <c r="M51">
        <v>0</v>
      </c>
      <c r="N51">
        <v>0</v>
      </c>
      <c r="O51">
        <v>0</v>
      </c>
      <c r="P51">
        <v>0</v>
      </c>
      <c r="Q51">
        <v>0</v>
      </c>
      <c r="R51">
        <v>0</v>
      </c>
      <c r="S51">
        <v>0</v>
      </c>
      <c r="T51">
        <v>0</v>
      </c>
      <c r="U51">
        <v>1630.7999999999997</v>
      </c>
      <c r="X51" s="4">
        <v>384.3</v>
      </c>
      <c r="Y51" s="4">
        <v>130.19999999999973</v>
      </c>
      <c r="Z51" s="4">
        <v>915</v>
      </c>
      <c r="AA51" s="4">
        <v>201.3</v>
      </c>
      <c r="AB51" s="5">
        <v>1630.7999999999997</v>
      </c>
      <c r="AE51" s="4">
        <v>1830</v>
      </c>
    </row>
    <row r="52" spans="1:31">
      <c r="A52">
        <v>8732246</v>
      </c>
      <c r="B52" t="s">
        <v>73</v>
      </c>
      <c r="C52" t="s">
        <v>25</v>
      </c>
      <c r="D52">
        <v>1361.1999999999998</v>
      </c>
      <c r="E52">
        <v>97.650000000000375</v>
      </c>
      <c r="F52">
        <v>0</v>
      </c>
      <c r="G52">
        <v>0</v>
      </c>
      <c r="H52">
        <v>0</v>
      </c>
      <c r="I52">
        <v>0</v>
      </c>
      <c r="J52">
        <v>0</v>
      </c>
      <c r="K52">
        <v>0</v>
      </c>
      <c r="L52">
        <v>0</v>
      </c>
      <c r="M52">
        <v>0</v>
      </c>
      <c r="N52">
        <v>0</v>
      </c>
      <c r="O52">
        <v>0</v>
      </c>
      <c r="P52">
        <v>0</v>
      </c>
      <c r="Q52">
        <v>0</v>
      </c>
      <c r="R52">
        <v>0</v>
      </c>
      <c r="S52">
        <v>0</v>
      </c>
      <c r="T52">
        <v>0</v>
      </c>
      <c r="U52">
        <v>1458.8500000000001</v>
      </c>
      <c r="X52" s="4">
        <v>348.6</v>
      </c>
      <c r="Y52" s="4">
        <v>97.650000000000375</v>
      </c>
      <c r="Z52" s="4">
        <v>830</v>
      </c>
      <c r="AA52" s="4">
        <v>182.60000000000002</v>
      </c>
      <c r="AB52" s="5">
        <v>1458.8500000000004</v>
      </c>
      <c r="AE52" s="4">
        <v>1660</v>
      </c>
    </row>
    <row r="53" spans="1:31">
      <c r="A53">
        <v>8732254</v>
      </c>
      <c r="B53" t="s">
        <v>74</v>
      </c>
      <c r="C53" t="s">
        <v>25</v>
      </c>
      <c r="D53">
        <v>1131.6</v>
      </c>
      <c r="E53">
        <v>153.45000000000022</v>
      </c>
      <c r="F53">
        <v>0</v>
      </c>
      <c r="G53">
        <v>0</v>
      </c>
      <c r="H53">
        <v>0</v>
      </c>
      <c r="I53">
        <v>0</v>
      </c>
      <c r="J53">
        <v>0</v>
      </c>
      <c r="K53">
        <v>0</v>
      </c>
      <c r="L53">
        <v>0</v>
      </c>
      <c r="M53">
        <v>0</v>
      </c>
      <c r="N53">
        <v>0</v>
      </c>
      <c r="O53">
        <v>0</v>
      </c>
      <c r="P53">
        <v>0</v>
      </c>
      <c r="Q53">
        <v>0</v>
      </c>
      <c r="R53">
        <v>0</v>
      </c>
      <c r="S53">
        <v>0</v>
      </c>
      <c r="T53">
        <v>0</v>
      </c>
      <c r="U53">
        <v>1285.0500000000002</v>
      </c>
      <c r="X53" s="4">
        <v>289.8</v>
      </c>
      <c r="Y53" s="4">
        <v>153.45000000000022</v>
      </c>
      <c r="Z53" s="4">
        <v>690</v>
      </c>
      <c r="AA53" s="4">
        <v>151.8</v>
      </c>
      <c r="AB53" s="5">
        <v>1285.0500000000002</v>
      </c>
      <c r="AE53" s="4">
        <v>1380</v>
      </c>
    </row>
    <row r="54" spans="1:31">
      <c r="A54">
        <v>8732255</v>
      </c>
      <c r="B54" t="s">
        <v>75</v>
      </c>
      <c r="C54" t="s">
        <v>25</v>
      </c>
      <c r="D54">
        <v>1443.1999999999998</v>
      </c>
      <c r="E54">
        <v>125.55000000000008</v>
      </c>
      <c r="F54">
        <v>0</v>
      </c>
      <c r="G54">
        <v>0</v>
      </c>
      <c r="H54">
        <v>0</v>
      </c>
      <c r="I54">
        <v>0</v>
      </c>
      <c r="J54">
        <v>0</v>
      </c>
      <c r="K54">
        <v>0</v>
      </c>
      <c r="L54">
        <v>0</v>
      </c>
      <c r="M54">
        <v>0</v>
      </c>
      <c r="N54">
        <v>0</v>
      </c>
      <c r="O54">
        <v>0</v>
      </c>
      <c r="P54">
        <v>0</v>
      </c>
      <c r="Q54">
        <v>0</v>
      </c>
      <c r="R54">
        <v>0</v>
      </c>
      <c r="S54">
        <v>0</v>
      </c>
      <c r="T54">
        <v>0</v>
      </c>
      <c r="U54">
        <v>1568.75</v>
      </c>
      <c r="X54" s="4">
        <v>369.6</v>
      </c>
      <c r="Y54" s="4">
        <v>125.55000000000008</v>
      </c>
      <c r="Z54" s="4">
        <v>880</v>
      </c>
      <c r="AA54" s="4">
        <v>193.60000000000002</v>
      </c>
      <c r="AB54" s="5">
        <v>1568.75</v>
      </c>
      <c r="AE54" s="4">
        <v>1760</v>
      </c>
    </row>
    <row r="55" spans="1:31">
      <c r="A55">
        <v>8732260</v>
      </c>
      <c r="B55" t="s">
        <v>76</v>
      </c>
      <c r="C55" t="s">
        <v>25</v>
      </c>
      <c r="D55">
        <v>516.59999999999991</v>
      </c>
      <c r="E55">
        <v>23.250000000000014</v>
      </c>
      <c r="F55">
        <v>0</v>
      </c>
      <c r="G55">
        <v>0</v>
      </c>
      <c r="H55">
        <v>0</v>
      </c>
      <c r="I55">
        <v>0</v>
      </c>
      <c r="J55">
        <v>0</v>
      </c>
      <c r="K55">
        <v>0</v>
      </c>
      <c r="L55">
        <v>0</v>
      </c>
      <c r="M55">
        <v>0</v>
      </c>
      <c r="N55">
        <v>0</v>
      </c>
      <c r="O55">
        <v>0</v>
      </c>
      <c r="P55">
        <v>0</v>
      </c>
      <c r="Q55">
        <v>0</v>
      </c>
      <c r="R55">
        <v>0</v>
      </c>
      <c r="S55">
        <v>0</v>
      </c>
      <c r="T55">
        <v>0</v>
      </c>
      <c r="U55">
        <v>539.84999999999991</v>
      </c>
      <c r="X55" s="4">
        <v>132.3</v>
      </c>
      <c r="Y55" s="4">
        <v>23.250000000000014</v>
      </c>
      <c r="Z55" s="4">
        <v>315</v>
      </c>
      <c r="AA55" s="4">
        <v>69.300000000000011</v>
      </c>
      <c r="AB55" s="5">
        <v>539.85</v>
      </c>
      <c r="AE55" s="4">
        <v>630</v>
      </c>
    </row>
    <row r="56" spans="1:31">
      <c r="A56">
        <v>8732293</v>
      </c>
      <c r="B56" t="s">
        <v>77</v>
      </c>
      <c r="C56" t="s">
        <v>25</v>
      </c>
      <c r="D56">
        <v>2894.6</v>
      </c>
      <c r="E56">
        <v>265.05000000000018</v>
      </c>
      <c r="F56">
        <v>0</v>
      </c>
      <c r="G56">
        <v>0</v>
      </c>
      <c r="H56">
        <v>0</v>
      </c>
      <c r="I56">
        <v>0</v>
      </c>
      <c r="J56">
        <v>0</v>
      </c>
      <c r="K56">
        <v>0</v>
      </c>
      <c r="L56">
        <v>0</v>
      </c>
      <c r="M56">
        <v>0</v>
      </c>
      <c r="N56">
        <v>0</v>
      </c>
      <c r="O56">
        <v>0</v>
      </c>
      <c r="P56">
        <v>0</v>
      </c>
      <c r="Q56">
        <v>0</v>
      </c>
      <c r="R56">
        <v>0</v>
      </c>
      <c r="S56">
        <v>0</v>
      </c>
      <c r="T56">
        <v>0</v>
      </c>
      <c r="U56">
        <v>3159.65</v>
      </c>
      <c r="X56" s="4">
        <v>741.30000000000007</v>
      </c>
      <c r="Y56" s="4">
        <v>265.05000000000018</v>
      </c>
      <c r="Z56" s="4">
        <v>1765</v>
      </c>
      <c r="AA56" s="4">
        <v>388.3</v>
      </c>
      <c r="AB56" s="5">
        <v>3159.6500000000005</v>
      </c>
      <c r="AE56" s="4">
        <v>3530</v>
      </c>
    </row>
    <row r="57" spans="1:31">
      <c r="A57">
        <v>8732312</v>
      </c>
      <c r="B57" t="s">
        <v>78</v>
      </c>
      <c r="C57" t="s">
        <v>25</v>
      </c>
      <c r="D57">
        <v>1582.6</v>
      </c>
      <c r="E57">
        <v>148.79999999999987</v>
      </c>
      <c r="F57">
        <v>0</v>
      </c>
      <c r="G57">
        <v>0</v>
      </c>
      <c r="H57">
        <v>0</v>
      </c>
      <c r="I57">
        <v>0</v>
      </c>
      <c r="J57">
        <v>0</v>
      </c>
      <c r="K57">
        <v>0</v>
      </c>
      <c r="L57">
        <v>0</v>
      </c>
      <c r="M57">
        <v>0</v>
      </c>
      <c r="N57">
        <v>0</v>
      </c>
      <c r="O57">
        <v>0</v>
      </c>
      <c r="P57">
        <v>0</v>
      </c>
      <c r="Q57">
        <v>0</v>
      </c>
      <c r="R57">
        <v>0</v>
      </c>
      <c r="S57">
        <v>0</v>
      </c>
      <c r="T57">
        <v>0</v>
      </c>
      <c r="U57">
        <v>1731.3999999999999</v>
      </c>
      <c r="X57" s="4">
        <v>405.3</v>
      </c>
      <c r="Y57" s="4">
        <v>148.79999999999987</v>
      </c>
      <c r="Z57" s="4">
        <v>965</v>
      </c>
      <c r="AA57" s="4">
        <v>212.3</v>
      </c>
      <c r="AB57" s="5">
        <v>1731.3999999999999</v>
      </c>
      <c r="AE57" s="4">
        <v>1930</v>
      </c>
    </row>
    <row r="58" spans="1:31">
      <c r="A58">
        <v>8732315</v>
      </c>
      <c r="B58" t="s">
        <v>79</v>
      </c>
      <c r="C58" t="s">
        <v>25</v>
      </c>
      <c r="D58">
        <v>4050.7999999999997</v>
      </c>
      <c r="E58">
        <v>325.50000000000097</v>
      </c>
      <c r="F58">
        <v>0</v>
      </c>
      <c r="G58">
        <v>0</v>
      </c>
      <c r="H58">
        <v>0</v>
      </c>
      <c r="I58">
        <v>0</v>
      </c>
      <c r="J58">
        <v>0</v>
      </c>
      <c r="K58">
        <v>0</v>
      </c>
      <c r="L58">
        <v>0</v>
      </c>
      <c r="M58">
        <v>0</v>
      </c>
      <c r="N58">
        <v>0</v>
      </c>
      <c r="O58">
        <v>0</v>
      </c>
      <c r="P58">
        <v>0</v>
      </c>
      <c r="Q58">
        <v>0</v>
      </c>
      <c r="R58">
        <v>0</v>
      </c>
      <c r="S58">
        <v>0</v>
      </c>
      <c r="T58">
        <v>0</v>
      </c>
      <c r="U58">
        <v>4376.3000000000011</v>
      </c>
      <c r="X58" s="4">
        <v>1037.4</v>
      </c>
      <c r="Y58" s="4">
        <v>325.50000000000097</v>
      </c>
      <c r="Z58" s="4">
        <v>2470</v>
      </c>
      <c r="AA58" s="4">
        <v>543.40000000000009</v>
      </c>
      <c r="AB58" s="5">
        <v>4376.3000000000011</v>
      </c>
      <c r="AE58" s="4">
        <v>4940</v>
      </c>
    </row>
    <row r="59" spans="1:31">
      <c r="A59">
        <v>8732317</v>
      </c>
      <c r="B59" t="s">
        <v>80</v>
      </c>
      <c r="C59" t="s">
        <v>25</v>
      </c>
      <c r="D59">
        <v>5067.5999999999995</v>
      </c>
      <c r="E59">
        <v>413.8500000000007</v>
      </c>
      <c r="F59">
        <v>0</v>
      </c>
      <c r="G59">
        <v>0</v>
      </c>
      <c r="H59">
        <v>0</v>
      </c>
      <c r="I59">
        <v>0</v>
      </c>
      <c r="J59">
        <v>0</v>
      </c>
      <c r="K59">
        <v>0</v>
      </c>
      <c r="L59">
        <v>0</v>
      </c>
      <c r="M59">
        <v>0</v>
      </c>
      <c r="N59">
        <v>0</v>
      </c>
      <c r="O59">
        <v>0</v>
      </c>
      <c r="P59">
        <v>0</v>
      </c>
      <c r="Q59">
        <v>0</v>
      </c>
      <c r="R59">
        <v>0</v>
      </c>
      <c r="S59">
        <v>0</v>
      </c>
      <c r="T59">
        <v>0</v>
      </c>
      <c r="U59">
        <v>5481.45</v>
      </c>
      <c r="X59" s="4">
        <v>1297.8</v>
      </c>
      <c r="Y59" s="4">
        <v>413.8500000000007</v>
      </c>
      <c r="Z59" s="4">
        <v>3090</v>
      </c>
      <c r="AA59" s="4">
        <v>679.80000000000007</v>
      </c>
      <c r="AB59" s="5">
        <v>5481.4500000000007</v>
      </c>
      <c r="AE59" s="4">
        <v>6180</v>
      </c>
    </row>
    <row r="60" spans="1:31">
      <c r="A60">
        <v>8732321</v>
      </c>
      <c r="B60" t="s">
        <v>81</v>
      </c>
      <c r="C60" t="s">
        <v>25</v>
      </c>
      <c r="D60">
        <v>3657.2</v>
      </c>
      <c r="E60">
        <v>395.2500000000008</v>
      </c>
      <c r="F60">
        <v>0</v>
      </c>
      <c r="G60">
        <v>0</v>
      </c>
      <c r="H60">
        <v>0</v>
      </c>
      <c r="I60">
        <v>0</v>
      </c>
      <c r="J60">
        <v>0</v>
      </c>
      <c r="K60">
        <v>0</v>
      </c>
      <c r="L60">
        <v>0</v>
      </c>
      <c r="M60">
        <v>0</v>
      </c>
      <c r="N60">
        <v>0</v>
      </c>
      <c r="O60">
        <v>0</v>
      </c>
      <c r="P60">
        <v>0</v>
      </c>
      <c r="Q60">
        <v>0</v>
      </c>
      <c r="R60">
        <v>0</v>
      </c>
      <c r="S60">
        <v>0</v>
      </c>
      <c r="T60">
        <v>0</v>
      </c>
      <c r="U60">
        <v>4052.4500000000007</v>
      </c>
      <c r="X60" s="4">
        <v>936.6</v>
      </c>
      <c r="Y60" s="4">
        <v>395.2500000000008</v>
      </c>
      <c r="Z60" s="4">
        <v>2230</v>
      </c>
      <c r="AA60" s="4">
        <v>490.6</v>
      </c>
      <c r="AB60" s="5">
        <v>4052.4500000000007</v>
      </c>
      <c r="AE60" s="4">
        <v>4460</v>
      </c>
    </row>
    <row r="61" spans="1:31">
      <c r="A61">
        <v>8732327</v>
      </c>
      <c r="B61" t="s">
        <v>82</v>
      </c>
      <c r="C61" t="s">
        <v>25</v>
      </c>
      <c r="D61">
        <v>3419.3999999999996</v>
      </c>
      <c r="E61">
        <v>283.64999999999981</v>
      </c>
      <c r="F61">
        <v>0</v>
      </c>
      <c r="G61">
        <v>0</v>
      </c>
      <c r="H61">
        <v>0</v>
      </c>
      <c r="I61">
        <v>0</v>
      </c>
      <c r="J61">
        <v>0</v>
      </c>
      <c r="K61">
        <v>0</v>
      </c>
      <c r="L61">
        <v>0</v>
      </c>
      <c r="M61">
        <v>0</v>
      </c>
      <c r="N61">
        <v>0</v>
      </c>
      <c r="O61">
        <v>0</v>
      </c>
      <c r="P61">
        <v>0</v>
      </c>
      <c r="Q61">
        <v>0</v>
      </c>
      <c r="R61">
        <v>0</v>
      </c>
      <c r="S61">
        <v>0</v>
      </c>
      <c r="T61">
        <v>0</v>
      </c>
      <c r="U61">
        <v>3703.0499999999993</v>
      </c>
      <c r="X61" s="4">
        <v>875.7</v>
      </c>
      <c r="Y61" s="4">
        <v>283.64999999999981</v>
      </c>
      <c r="Z61" s="4">
        <v>2085</v>
      </c>
      <c r="AA61" s="4">
        <v>458.70000000000005</v>
      </c>
      <c r="AB61" s="5">
        <v>3703.05</v>
      </c>
      <c r="AE61" s="4">
        <v>4170</v>
      </c>
    </row>
    <row r="62" spans="1:31">
      <c r="A62">
        <v>8732328</v>
      </c>
      <c r="B62" t="s">
        <v>83</v>
      </c>
      <c r="C62" t="s">
        <v>25</v>
      </c>
      <c r="D62">
        <v>2353.3999999999996</v>
      </c>
      <c r="E62">
        <v>167.39999999999944</v>
      </c>
      <c r="F62">
        <v>0</v>
      </c>
      <c r="G62">
        <v>0</v>
      </c>
      <c r="H62">
        <v>0</v>
      </c>
      <c r="I62">
        <v>0</v>
      </c>
      <c r="J62">
        <v>0</v>
      </c>
      <c r="K62">
        <v>0</v>
      </c>
      <c r="L62">
        <v>0</v>
      </c>
      <c r="M62">
        <v>0</v>
      </c>
      <c r="N62">
        <v>0</v>
      </c>
      <c r="O62">
        <v>0</v>
      </c>
      <c r="P62">
        <v>0</v>
      </c>
      <c r="Q62">
        <v>0</v>
      </c>
      <c r="R62">
        <v>0</v>
      </c>
      <c r="S62">
        <v>0</v>
      </c>
      <c r="T62">
        <v>0</v>
      </c>
      <c r="U62">
        <v>2520.7999999999993</v>
      </c>
      <c r="X62" s="4">
        <v>602.7</v>
      </c>
      <c r="Y62" s="4">
        <v>167.39999999999944</v>
      </c>
      <c r="Z62" s="4">
        <v>1435</v>
      </c>
      <c r="AA62" s="4">
        <v>315.70000000000005</v>
      </c>
      <c r="AB62" s="5">
        <v>2520.7999999999993</v>
      </c>
      <c r="AE62" s="4">
        <v>2870</v>
      </c>
    </row>
    <row r="63" spans="1:31">
      <c r="A63">
        <v>8732329</v>
      </c>
      <c r="B63" t="s">
        <v>84</v>
      </c>
      <c r="C63" t="s">
        <v>25</v>
      </c>
      <c r="D63">
        <v>1467.8</v>
      </c>
      <c r="E63">
        <v>241.79999999999973</v>
      </c>
      <c r="F63">
        <v>0</v>
      </c>
      <c r="G63">
        <v>0</v>
      </c>
      <c r="H63">
        <v>0</v>
      </c>
      <c r="I63">
        <v>0</v>
      </c>
      <c r="J63">
        <v>0</v>
      </c>
      <c r="K63">
        <v>0</v>
      </c>
      <c r="L63">
        <v>0</v>
      </c>
      <c r="M63">
        <v>0</v>
      </c>
      <c r="N63">
        <v>0</v>
      </c>
      <c r="O63">
        <v>0</v>
      </c>
      <c r="P63">
        <v>0</v>
      </c>
      <c r="Q63">
        <v>0</v>
      </c>
      <c r="R63">
        <v>0</v>
      </c>
      <c r="S63">
        <v>0</v>
      </c>
      <c r="T63">
        <v>0</v>
      </c>
      <c r="U63">
        <v>1709.5999999999997</v>
      </c>
      <c r="X63" s="4">
        <v>375.90000000000003</v>
      </c>
      <c r="Y63" s="4">
        <v>241.79999999999973</v>
      </c>
      <c r="Z63" s="4">
        <v>895</v>
      </c>
      <c r="AA63" s="4">
        <v>196.9</v>
      </c>
      <c r="AB63" s="5">
        <v>1709.6</v>
      </c>
      <c r="AE63" s="4">
        <v>1790</v>
      </c>
    </row>
    <row r="64" spans="1:31">
      <c r="A64">
        <v>8732331</v>
      </c>
      <c r="B64" t="s">
        <v>85</v>
      </c>
      <c r="C64" t="s">
        <v>25</v>
      </c>
      <c r="D64">
        <v>574</v>
      </c>
      <c r="E64">
        <v>111.60000000000005</v>
      </c>
      <c r="F64">
        <v>0</v>
      </c>
      <c r="G64">
        <v>0</v>
      </c>
      <c r="H64">
        <v>0</v>
      </c>
      <c r="I64">
        <v>0</v>
      </c>
      <c r="J64">
        <v>0</v>
      </c>
      <c r="K64">
        <v>0</v>
      </c>
      <c r="L64">
        <v>0</v>
      </c>
      <c r="M64">
        <v>0</v>
      </c>
      <c r="N64">
        <v>0</v>
      </c>
      <c r="O64">
        <v>0</v>
      </c>
      <c r="P64">
        <v>0</v>
      </c>
      <c r="Q64">
        <v>0</v>
      </c>
      <c r="R64">
        <v>0</v>
      </c>
      <c r="S64">
        <v>0</v>
      </c>
      <c r="T64">
        <v>0</v>
      </c>
      <c r="U64">
        <v>685.6</v>
      </c>
      <c r="X64" s="4">
        <v>147</v>
      </c>
      <c r="Y64" s="4">
        <v>111.60000000000005</v>
      </c>
      <c r="Z64" s="4">
        <v>350</v>
      </c>
      <c r="AA64" s="4">
        <v>77</v>
      </c>
      <c r="AB64" s="5">
        <v>685.6</v>
      </c>
      <c r="AE64" s="4">
        <v>700</v>
      </c>
    </row>
    <row r="65" spans="1:31">
      <c r="A65">
        <v>8732333</v>
      </c>
      <c r="B65" t="s">
        <v>86</v>
      </c>
      <c r="C65" t="s">
        <v>25</v>
      </c>
      <c r="D65">
        <v>3296.3999999999996</v>
      </c>
      <c r="E65">
        <v>362.70000000000067</v>
      </c>
      <c r="F65">
        <v>0</v>
      </c>
      <c r="G65">
        <v>0</v>
      </c>
      <c r="H65">
        <v>0</v>
      </c>
      <c r="I65">
        <v>0</v>
      </c>
      <c r="J65">
        <v>0</v>
      </c>
      <c r="K65">
        <v>0</v>
      </c>
      <c r="L65">
        <v>0</v>
      </c>
      <c r="M65">
        <v>0</v>
      </c>
      <c r="N65">
        <v>0</v>
      </c>
      <c r="O65">
        <v>0</v>
      </c>
      <c r="P65">
        <v>0</v>
      </c>
      <c r="Q65">
        <v>0</v>
      </c>
      <c r="R65">
        <v>0</v>
      </c>
      <c r="S65">
        <v>0</v>
      </c>
      <c r="T65">
        <v>0</v>
      </c>
      <c r="U65">
        <v>3659.1000000000004</v>
      </c>
      <c r="X65" s="4">
        <v>844.2</v>
      </c>
      <c r="Y65" s="4">
        <v>362.70000000000067</v>
      </c>
      <c r="Z65" s="4">
        <v>2010</v>
      </c>
      <c r="AA65" s="4">
        <v>442.20000000000005</v>
      </c>
      <c r="AB65" s="5">
        <v>3659.1000000000004</v>
      </c>
      <c r="AE65" s="4">
        <v>4020</v>
      </c>
    </row>
    <row r="66" spans="1:31">
      <c r="A66">
        <v>8732335</v>
      </c>
      <c r="B66" t="s">
        <v>87</v>
      </c>
      <c r="C66" t="s">
        <v>25</v>
      </c>
      <c r="D66">
        <v>1697.3999999999999</v>
      </c>
      <c r="E66">
        <v>60.450000000000045</v>
      </c>
      <c r="F66">
        <v>0</v>
      </c>
      <c r="G66">
        <v>0</v>
      </c>
      <c r="H66">
        <v>0</v>
      </c>
      <c r="I66">
        <v>0</v>
      </c>
      <c r="J66">
        <v>0</v>
      </c>
      <c r="K66">
        <v>0</v>
      </c>
      <c r="L66">
        <v>0</v>
      </c>
      <c r="M66">
        <v>0</v>
      </c>
      <c r="N66">
        <v>0</v>
      </c>
      <c r="O66">
        <v>0</v>
      </c>
      <c r="P66">
        <v>0</v>
      </c>
      <c r="Q66">
        <v>0</v>
      </c>
      <c r="R66">
        <v>0</v>
      </c>
      <c r="S66">
        <v>0</v>
      </c>
      <c r="T66">
        <v>0</v>
      </c>
      <c r="U66">
        <v>1757.85</v>
      </c>
      <c r="X66" s="4">
        <v>434.70000000000005</v>
      </c>
      <c r="Y66" s="4">
        <v>60.450000000000045</v>
      </c>
      <c r="Z66" s="4">
        <v>1035</v>
      </c>
      <c r="AA66" s="4">
        <v>227.70000000000002</v>
      </c>
      <c r="AB66" s="5">
        <v>1757.8500000000001</v>
      </c>
      <c r="AE66" s="4">
        <v>2070</v>
      </c>
    </row>
    <row r="67" spans="1:31">
      <c r="A67">
        <v>8732336</v>
      </c>
      <c r="B67" t="s">
        <v>88</v>
      </c>
      <c r="C67" t="s">
        <v>25</v>
      </c>
      <c r="D67">
        <v>3066.7999999999997</v>
      </c>
      <c r="E67">
        <v>455.69999999999942</v>
      </c>
      <c r="F67">
        <v>0</v>
      </c>
      <c r="G67">
        <v>0</v>
      </c>
      <c r="H67">
        <v>0</v>
      </c>
      <c r="I67">
        <v>0</v>
      </c>
      <c r="J67">
        <v>0</v>
      </c>
      <c r="K67">
        <v>0</v>
      </c>
      <c r="L67">
        <v>0</v>
      </c>
      <c r="M67">
        <v>0</v>
      </c>
      <c r="N67">
        <v>0</v>
      </c>
      <c r="O67">
        <v>0</v>
      </c>
      <c r="P67">
        <v>0</v>
      </c>
      <c r="Q67">
        <v>0</v>
      </c>
      <c r="R67">
        <v>0</v>
      </c>
      <c r="S67">
        <v>0</v>
      </c>
      <c r="T67">
        <v>0</v>
      </c>
      <c r="U67">
        <v>3522.4999999999991</v>
      </c>
      <c r="X67" s="4">
        <v>785.4</v>
      </c>
      <c r="Y67" s="4">
        <v>455.69999999999942</v>
      </c>
      <c r="Z67" s="4">
        <v>1870</v>
      </c>
      <c r="AA67" s="4">
        <v>411.40000000000003</v>
      </c>
      <c r="AB67" s="5">
        <v>3522.4999999999995</v>
      </c>
      <c r="AE67" s="4">
        <v>3740</v>
      </c>
    </row>
    <row r="68" spans="1:31">
      <c r="A68">
        <v>8732442</v>
      </c>
      <c r="B68" t="s">
        <v>89</v>
      </c>
      <c r="C68" t="s">
        <v>25</v>
      </c>
      <c r="D68">
        <v>983.99999999999989</v>
      </c>
      <c r="E68">
        <v>60.449999999999825</v>
      </c>
      <c r="F68">
        <v>0</v>
      </c>
      <c r="G68">
        <v>0</v>
      </c>
      <c r="H68">
        <v>0</v>
      </c>
      <c r="I68">
        <v>0</v>
      </c>
      <c r="J68">
        <v>0</v>
      </c>
      <c r="K68">
        <v>0</v>
      </c>
      <c r="L68">
        <v>0</v>
      </c>
      <c r="M68">
        <v>0</v>
      </c>
      <c r="N68">
        <v>0</v>
      </c>
      <c r="O68">
        <v>0</v>
      </c>
      <c r="P68">
        <v>0</v>
      </c>
      <c r="Q68">
        <v>0</v>
      </c>
      <c r="R68">
        <v>0</v>
      </c>
      <c r="S68">
        <v>0</v>
      </c>
      <c r="T68">
        <v>0</v>
      </c>
      <c r="U68">
        <v>1044.4499999999998</v>
      </c>
      <c r="X68" s="4">
        <v>252</v>
      </c>
      <c r="Y68" s="4">
        <v>60.449999999999825</v>
      </c>
      <c r="Z68" s="4">
        <v>600</v>
      </c>
      <c r="AA68" s="4">
        <v>132</v>
      </c>
      <c r="AB68" s="5">
        <v>1044.4499999999998</v>
      </c>
      <c r="AE68" s="4">
        <v>1200</v>
      </c>
    </row>
    <row r="69" spans="1:31">
      <c r="A69">
        <v>8732443</v>
      </c>
      <c r="B69" t="s">
        <v>90</v>
      </c>
      <c r="C69" t="s">
        <v>25</v>
      </c>
      <c r="D69">
        <v>3271.7999999999997</v>
      </c>
      <c r="E69">
        <v>209.24999999999991</v>
      </c>
      <c r="F69">
        <v>0</v>
      </c>
      <c r="G69">
        <v>0</v>
      </c>
      <c r="H69">
        <v>0</v>
      </c>
      <c r="I69">
        <v>0</v>
      </c>
      <c r="J69">
        <v>0</v>
      </c>
      <c r="K69">
        <v>0</v>
      </c>
      <c r="L69">
        <v>0</v>
      </c>
      <c r="M69">
        <v>0</v>
      </c>
      <c r="N69">
        <v>0</v>
      </c>
      <c r="O69">
        <v>0</v>
      </c>
      <c r="P69">
        <v>0</v>
      </c>
      <c r="Q69">
        <v>0</v>
      </c>
      <c r="R69">
        <v>0</v>
      </c>
      <c r="S69">
        <v>0</v>
      </c>
      <c r="T69">
        <v>0</v>
      </c>
      <c r="U69">
        <v>3481.0499999999997</v>
      </c>
      <c r="X69" s="4">
        <v>837.90000000000009</v>
      </c>
      <c r="Y69" s="4">
        <v>209.24999999999991</v>
      </c>
      <c r="Z69" s="4">
        <v>1995</v>
      </c>
      <c r="AA69" s="4">
        <v>438.90000000000003</v>
      </c>
      <c r="AB69" s="5">
        <v>3481.05</v>
      </c>
      <c r="AE69" s="4">
        <v>3990</v>
      </c>
    </row>
    <row r="70" spans="1:31">
      <c r="A70">
        <v>8732444</v>
      </c>
      <c r="B70" t="s">
        <v>91</v>
      </c>
      <c r="C70" t="s">
        <v>25</v>
      </c>
      <c r="D70">
        <v>3083.2</v>
      </c>
      <c r="E70">
        <v>172.04999999999995</v>
      </c>
      <c r="F70">
        <v>0</v>
      </c>
      <c r="G70">
        <v>0</v>
      </c>
      <c r="H70">
        <v>0</v>
      </c>
      <c r="I70">
        <v>0</v>
      </c>
      <c r="J70">
        <v>0</v>
      </c>
      <c r="K70">
        <v>0</v>
      </c>
      <c r="L70">
        <v>0</v>
      </c>
      <c r="M70">
        <v>0</v>
      </c>
      <c r="N70">
        <v>0</v>
      </c>
      <c r="O70">
        <v>0</v>
      </c>
      <c r="P70">
        <v>0</v>
      </c>
      <c r="Q70">
        <v>0</v>
      </c>
      <c r="R70">
        <v>0</v>
      </c>
      <c r="S70">
        <v>0</v>
      </c>
      <c r="T70">
        <v>0</v>
      </c>
      <c r="U70">
        <v>3255.25</v>
      </c>
      <c r="X70" s="4">
        <v>789.6</v>
      </c>
      <c r="Y70" s="4">
        <v>172.04999999999995</v>
      </c>
      <c r="Z70" s="4">
        <v>1880</v>
      </c>
      <c r="AA70" s="4">
        <v>413.6</v>
      </c>
      <c r="AB70" s="5">
        <v>3255.25</v>
      </c>
      <c r="AE70" s="4">
        <v>3760</v>
      </c>
    </row>
    <row r="71" spans="1:31">
      <c r="A71">
        <v>8732446</v>
      </c>
      <c r="B71" t="s">
        <v>92</v>
      </c>
      <c r="C71" t="s">
        <v>25</v>
      </c>
      <c r="D71">
        <v>3452.2</v>
      </c>
      <c r="E71">
        <v>818.400000000001</v>
      </c>
      <c r="F71">
        <v>0</v>
      </c>
      <c r="G71">
        <v>0</v>
      </c>
      <c r="H71">
        <v>0</v>
      </c>
      <c r="I71">
        <v>0</v>
      </c>
      <c r="J71">
        <v>0</v>
      </c>
      <c r="K71">
        <v>0</v>
      </c>
      <c r="L71">
        <v>0</v>
      </c>
      <c r="M71">
        <v>0</v>
      </c>
      <c r="N71">
        <v>0</v>
      </c>
      <c r="O71">
        <v>0</v>
      </c>
      <c r="P71">
        <v>0</v>
      </c>
      <c r="Q71">
        <v>0</v>
      </c>
      <c r="R71">
        <v>0</v>
      </c>
      <c r="S71">
        <v>0</v>
      </c>
      <c r="T71">
        <v>0</v>
      </c>
      <c r="U71">
        <v>4270.6</v>
      </c>
      <c r="X71" s="4">
        <v>884.1</v>
      </c>
      <c r="Y71" s="4">
        <v>818.400000000001</v>
      </c>
      <c r="Z71" s="4">
        <v>2105</v>
      </c>
      <c r="AA71" s="4">
        <v>463.1</v>
      </c>
      <c r="AB71" s="5">
        <v>4270.6000000000013</v>
      </c>
      <c r="AE71" s="4">
        <v>4210</v>
      </c>
    </row>
    <row r="72" spans="1:31">
      <c r="A72">
        <v>8732449</v>
      </c>
      <c r="B72" t="s">
        <v>93</v>
      </c>
      <c r="C72" t="s">
        <v>25</v>
      </c>
      <c r="D72">
        <v>3296.3999999999996</v>
      </c>
      <c r="E72">
        <v>325.50000000000028</v>
      </c>
      <c r="F72">
        <v>0</v>
      </c>
      <c r="G72">
        <v>0</v>
      </c>
      <c r="H72">
        <v>0</v>
      </c>
      <c r="I72">
        <v>0</v>
      </c>
      <c r="J72">
        <v>0</v>
      </c>
      <c r="K72">
        <v>0</v>
      </c>
      <c r="L72">
        <v>0</v>
      </c>
      <c r="M72">
        <v>0</v>
      </c>
      <c r="N72">
        <v>0</v>
      </c>
      <c r="O72">
        <v>0</v>
      </c>
      <c r="P72">
        <v>0</v>
      </c>
      <c r="Q72">
        <v>0</v>
      </c>
      <c r="R72">
        <v>0</v>
      </c>
      <c r="S72">
        <v>0</v>
      </c>
      <c r="T72">
        <v>0</v>
      </c>
      <c r="U72">
        <v>3621.9</v>
      </c>
      <c r="X72" s="4">
        <v>844.2</v>
      </c>
      <c r="Y72" s="4">
        <v>325.50000000000028</v>
      </c>
      <c r="Z72" s="4">
        <v>2010</v>
      </c>
      <c r="AA72" s="4">
        <v>442.20000000000005</v>
      </c>
      <c r="AB72" s="5">
        <v>3621.9000000000005</v>
      </c>
      <c r="AE72" s="4">
        <v>4020</v>
      </c>
    </row>
    <row r="73" spans="1:31">
      <c r="A73">
        <v>8732452</v>
      </c>
      <c r="B73" t="s">
        <v>94</v>
      </c>
      <c r="C73" t="s">
        <v>25</v>
      </c>
      <c r="D73">
        <v>2902.7999999999997</v>
      </c>
      <c r="E73">
        <v>446.39999999999986</v>
      </c>
      <c r="F73">
        <v>0</v>
      </c>
      <c r="G73">
        <v>0</v>
      </c>
      <c r="H73">
        <v>0</v>
      </c>
      <c r="I73">
        <v>0</v>
      </c>
      <c r="J73">
        <v>0</v>
      </c>
      <c r="K73">
        <v>0</v>
      </c>
      <c r="L73">
        <v>0</v>
      </c>
      <c r="M73">
        <v>0</v>
      </c>
      <c r="N73">
        <v>0</v>
      </c>
      <c r="O73">
        <v>0</v>
      </c>
      <c r="P73">
        <v>0</v>
      </c>
      <c r="Q73">
        <v>0</v>
      </c>
      <c r="R73">
        <v>0</v>
      </c>
      <c r="S73">
        <v>0</v>
      </c>
      <c r="T73">
        <v>0</v>
      </c>
      <c r="U73">
        <v>3349.2</v>
      </c>
      <c r="X73" s="4">
        <v>743.4</v>
      </c>
      <c r="Y73" s="4">
        <v>446.39999999999986</v>
      </c>
      <c r="Z73" s="4">
        <v>1770</v>
      </c>
      <c r="AA73" s="4">
        <v>389.40000000000003</v>
      </c>
      <c r="AB73" s="5">
        <v>3349.2</v>
      </c>
      <c r="AE73" s="4">
        <v>3540</v>
      </c>
    </row>
    <row r="74" spans="1:31">
      <c r="A74">
        <v>8732453</v>
      </c>
      <c r="B74" t="s">
        <v>95</v>
      </c>
      <c r="C74" t="s">
        <v>25</v>
      </c>
      <c r="D74">
        <v>1656.3999999999999</v>
      </c>
      <c r="E74">
        <v>246.44999999999965</v>
      </c>
      <c r="F74">
        <v>0</v>
      </c>
      <c r="G74">
        <v>0</v>
      </c>
      <c r="H74">
        <v>0</v>
      </c>
      <c r="I74">
        <v>0</v>
      </c>
      <c r="J74">
        <v>0</v>
      </c>
      <c r="K74">
        <v>0</v>
      </c>
      <c r="L74">
        <v>0</v>
      </c>
      <c r="M74">
        <v>0</v>
      </c>
      <c r="N74">
        <v>0</v>
      </c>
      <c r="O74">
        <v>0</v>
      </c>
      <c r="P74">
        <v>0</v>
      </c>
      <c r="Q74">
        <v>0</v>
      </c>
      <c r="R74">
        <v>0</v>
      </c>
      <c r="S74">
        <v>0</v>
      </c>
      <c r="T74">
        <v>0</v>
      </c>
      <c r="U74">
        <v>1902.8499999999995</v>
      </c>
      <c r="X74" s="4">
        <v>424.20000000000005</v>
      </c>
      <c r="Y74" s="4">
        <v>246.44999999999965</v>
      </c>
      <c r="Z74" s="4">
        <v>1010</v>
      </c>
      <c r="AA74" s="4">
        <v>222.20000000000002</v>
      </c>
      <c r="AB74" s="5">
        <v>1902.8499999999997</v>
      </c>
      <c r="AE74" s="4">
        <v>2020</v>
      </c>
    </row>
    <row r="75" spans="1:31">
      <c r="A75">
        <v>8733001</v>
      </c>
      <c r="B75" t="s">
        <v>96</v>
      </c>
      <c r="C75" t="s">
        <v>25</v>
      </c>
      <c r="D75">
        <v>959.39999999999986</v>
      </c>
      <c r="E75">
        <v>79.049999999999841</v>
      </c>
      <c r="F75">
        <v>0</v>
      </c>
      <c r="G75">
        <v>0</v>
      </c>
      <c r="H75">
        <v>0</v>
      </c>
      <c r="I75">
        <v>0</v>
      </c>
      <c r="J75">
        <v>0</v>
      </c>
      <c r="K75">
        <v>0</v>
      </c>
      <c r="L75">
        <v>0</v>
      </c>
      <c r="M75">
        <v>0</v>
      </c>
      <c r="N75">
        <v>0</v>
      </c>
      <c r="O75">
        <v>0</v>
      </c>
      <c r="P75">
        <v>0</v>
      </c>
      <c r="Q75">
        <v>0</v>
      </c>
      <c r="R75">
        <v>0</v>
      </c>
      <c r="S75">
        <v>0</v>
      </c>
      <c r="T75">
        <v>0</v>
      </c>
      <c r="U75">
        <v>1038.4499999999998</v>
      </c>
      <c r="X75" s="4">
        <v>245.70000000000002</v>
      </c>
      <c r="Y75" s="4">
        <v>79.049999999999841</v>
      </c>
      <c r="Z75" s="4">
        <v>585</v>
      </c>
      <c r="AA75" s="4">
        <v>128.70000000000002</v>
      </c>
      <c r="AB75" s="5">
        <v>1038.4499999999998</v>
      </c>
      <c r="AE75" s="4">
        <v>1170</v>
      </c>
    </row>
    <row r="76" spans="1:31">
      <c r="A76">
        <v>8733004</v>
      </c>
      <c r="B76" t="s">
        <v>97</v>
      </c>
      <c r="C76" t="s">
        <v>25</v>
      </c>
      <c r="D76">
        <v>762.59999999999991</v>
      </c>
      <c r="E76">
        <v>55.799999999999947</v>
      </c>
      <c r="F76">
        <v>0</v>
      </c>
      <c r="G76">
        <v>0</v>
      </c>
      <c r="H76">
        <v>0</v>
      </c>
      <c r="I76">
        <v>0</v>
      </c>
      <c r="J76">
        <v>0</v>
      </c>
      <c r="K76">
        <v>0</v>
      </c>
      <c r="L76">
        <v>0</v>
      </c>
      <c r="M76">
        <v>0</v>
      </c>
      <c r="N76">
        <v>0</v>
      </c>
      <c r="O76">
        <v>0</v>
      </c>
      <c r="P76">
        <v>0</v>
      </c>
      <c r="Q76">
        <v>0</v>
      </c>
      <c r="R76">
        <v>0</v>
      </c>
      <c r="S76">
        <v>0</v>
      </c>
      <c r="T76">
        <v>0</v>
      </c>
      <c r="U76">
        <v>818.39999999999986</v>
      </c>
      <c r="X76" s="4">
        <v>195.3</v>
      </c>
      <c r="Y76" s="4">
        <v>55.799999999999947</v>
      </c>
      <c r="Z76" s="4">
        <v>465</v>
      </c>
      <c r="AA76" s="4">
        <v>102.30000000000001</v>
      </c>
      <c r="AB76" s="5">
        <v>818.39999999999986</v>
      </c>
      <c r="AE76" s="4">
        <v>930</v>
      </c>
    </row>
    <row r="77" spans="1:31">
      <c r="A77">
        <v>8733008</v>
      </c>
      <c r="B77" t="s">
        <v>98</v>
      </c>
      <c r="C77" t="s">
        <v>25</v>
      </c>
      <c r="D77">
        <v>1098.8</v>
      </c>
      <c r="E77">
        <v>79.049999999999969</v>
      </c>
      <c r="F77">
        <v>0</v>
      </c>
      <c r="G77">
        <v>0</v>
      </c>
      <c r="H77">
        <v>0</v>
      </c>
      <c r="I77">
        <v>0</v>
      </c>
      <c r="J77">
        <v>0</v>
      </c>
      <c r="K77">
        <v>0</v>
      </c>
      <c r="L77">
        <v>0</v>
      </c>
      <c r="M77">
        <v>0</v>
      </c>
      <c r="N77">
        <v>0</v>
      </c>
      <c r="O77">
        <v>0</v>
      </c>
      <c r="P77">
        <v>0</v>
      </c>
      <c r="Q77">
        <v>0</v>
      </c>
      <c r="R77">
        <v>0</v>
      </c>
      <c r="S77">
        <v>0</v>
      </c>
      <c r="T77">
        <v>0</v>
      </c>
      <c r="U77">
        <v>1177.85</v>
      </c>
      <c r="X77" s="4">
        <v>281.40000000000003</v>
      </c>
      <c r="Y77" s="4">
        <v>79.049999999999969</v>
      </c>
      <c r="Z77" s="4">
        <v>670</v>
      </c>
      <c r="AA77" s="4">
        <v>147.4</v>
      </c>
      <c r="AB77" s="5">
        <v>1177.8500000000001</v>
      </c>
      <c r="AE77" s="4">
        <v>1340</v>
      </c>
    </row>
    <row r="78" spans="1:31">
      <c r="A78">
        <v>8733009</v>
      </c>
      <c r="B78" t="s">
        <v>99</v>
      </c>
      <c r="C78" t="s">
        <v>25</v>
      </c>
      <c r="D78">
        <v>1098.8</v>
      </c>
      <c r="E78">
        <v>83.699999999999875</v>
      </c>
      <c r="F78">
        <v>0</v>
      </c>
      <c r="G78">
        <v>0</v>
      </c>
      <c r="H78">
        <v>0</v>
      </c>
      <c r="I78">
        <v>0</v>
      </c>
      <c r="J78">
        <v>0</v>
      </c>
      <c r="K78">
        <v>0</v>
      </c>
      <c r="L78">
        <v>0</v>
      </c>
      <c r="M78">
        <v>0</v>
      </c>
      <c r="N78">
        <v>0</v>
      </c>
      <c r="O78">
        <v>0</v>
      </c>
      <c r="P78">
        <v>0</v>
      </c>
      <c r="Q78">
        <v>0</v>
      </c>
      <c r="R78">
        <v>0</v>
      </c>
      <c r="S78">
        <v>0</v>
      </c>
      <c r="T78">
        <v>0</v>
      </c>
      <c r="U78">
        <v>1182.4999999999998</v>
      </c>
      <c r="X78" s="4">
        <v>281.40000000000003</v>
      </c>
      <c r="Y78" s="4">
        <v>83.699999999999875</v>
      </c>
      <c r="Z78" s="4">
        <v>670</v>
      </c>
      <c r="AA78" s="4">
        <v>147.4</v>
      </c>
      <c r="AB78" s="5">
        <v>1182.5</v>
      </c>
      <c r="AE78" s="4">
        <v>1340</v>
      </c>
    </row>
    <row r="79" spans="1:31">
      <c r="A79">
        <v>8733011</v>
      </c>
      <c r="B79" t="s">
        <v>100</v>
      </c>
      <c r="C79" t="s">
        <v>25</v>
      </c>
      <c r="D79">
        <v>877.4</v>
      </c>
      <c r="E79">
        <v>65.099999999999952</v>
      </c>
      <c r="F79">
        <v>0</v>
      </c>
      <c r="G79">
        <v>0</v>
      </c>
      <c r="H79">
        <v>0</v>
      </c>
      <c r="I79">
        <v>0</v>
      </c>
      <c r="J79">
        <v>0</v>
      </c>
      <c r="K79">
        <v>0</v>
      </c>
      <c r="L79">
        <v>0</v>
      </c>
      <c r="M79">
        <v>0</v>
      </c>
      <c r="N79">
        <v>0</v>
      </c>
      <c r="O79">
        <v>0</v>
      </c>
      <c r="P79">
        <v>0</v>
      </c>
      <c r="Q79">
        <v>0</v>
      </c>
      <c r="R79">
        <v>0</v>
      </c>
      <c r="S79">
        <v>0</v>
      </c>
      <c r="T79">
        <v>0</v>
      </c>
      <c r="U79">
        <v>942.49999999999989</v>
      </c>
      <c r="X79" s="4">
        <v>224.70000000000002</v>
      </c>
      <c r="Y79" s="4">
        <v>65.099999999999952</v>
      </c>
      <c r="Z79" s="4">
        <v>535</v>
      </c>
      <c r="AA79" s="4">
        <v>117.7</v>
      </c>
      <c r="AB79" s="5">
        <v>942.5</v>
      </c>
      <c r="AE79" s="4">
        <v>1070</v>
      </c>
    </row>
    <row r="80" spans="1:31">
      <c r="A80">
        <v>8733012</v>
      </c>
      <c r="B80" t="s">
        <v>101</v>
      </c>
      <c r="C80" t="s">
        <v>25</v>
      </c>
      <c r="D80">
        <v>459.19999999999993</v>
      </c>
      <c r="E80">
        <v>37.200000000000038</v>
      </c>
      <c r="F80">
        <v>0</v>
      </c>
      <c r="G80">
        <v>0</v>
      </c>
      <c r="H80">
        <v>0</v>
      </c>
      <c r="I80">
        <v>0</v>
      </c>
      <c r="J80">
        <v>0</v>
      </c>
      <c r="K80">
        <v>0</v>
      </c>
      <c r="L80">
        <v>0</v>
      </c>
      <c r="M80">
        <v>0</v>
      </c>
      <c r="N80">
        <v>0</v>
      </c>
      <c r="O80">
        <v>0</v>
      </c>
      <c r="P80">
        <v>0</v>
      </c>
      <c r="Q80">
        <v>0</v>
      </c>
      <c r="R80">
        <v>0</v>
      </c>
      <c r="S80">
        <v>0</v>
      </c>
      <c r="T80">
        <v>0</v>
      </c>
      <c r="U80">
        <v>496.4</v>
      </c>
      <c r="X80" s="4">
        <v>117.60000000000001</v>
      </c>
      <c r="Y80" s="4">
        <v>37.200000000000038</v>
      </c>
      <c r="Z80" s="4">
        <v>280</v>
      </c>
      <c r="AA80" s="4">
        <v>61.600000000000009</v>
      </c>
      <c r="AB80" s="5">
        <v>496.40000000000009</v>
      </c>
      <c r="AE80" s="4">
        <v>560</v>
      </c>
    </row>
    <row r="81" spans="1:31">
      <c r="A81">
        <v>8733014</v>
      </c>
      <c r="B81" t="s">
        <v>102</v>
      </c>
      <c r="C81" t="s">
        <v>25</v>
      </c>
      <c r="D81">
        <v>3345.6</v>
      </c>
      <c r="E81">
        <v>218.55000000000086</v>
      </c>
      <c r="F81">
        <v>0</v>
      </c>
      <c r="G81">
        <v>0</v>
      </c>
      <c r="H81">
        <v>0</v>
      </c>
      <c r="I81">
        <v>0</v>
      </c>
      <c r="J81">
        <v>0</v>
      </c>
      <c r="K81">
        <v>0</v>
      </c>
      <c r="L81">
        <v>0</v>
      </c>
      <c r="M81">
        <v>0</v>
      </c>
      <c r="N81">
        <v>0</v>
      </c>
      <c r="O81">
        <v>0</v>
      </c>
      <c r="P81">
        <v>0</v>
      </c>
      <c r="Q81">
        <v>0</v>
      </c>
      <c r="R81">
        <v>0</v>
      </c>
      <c r="S81">
        <v>0</v>
      </c>
      <c r="T81">
        <v>0</v>
      </c>
      <c r="U81">
        <v>3564.1500000000005</v>
      </c>
      <c r="X81" s="4">
        <v>856.80000000000007</v>
      </c>
      <c r="Y81" s="4">
        <v>218.55000000000086</v>
      </c>
      <c r="Z81" s="4">
        <v>2040</v>
      </c>
      <c r="AA81" s="4">
        <v>448.8</v>
      </c>
      <c r="AB81" s="5">
        <v>3564.150000000001</v>
      </c>
      <c r="AE81" s="4">
        <v>4080</v>
      </c>
    </row>
    <row r="82" spans="1:31">
      <c r="A82">
        <v>8733017</v>
      </c>
      <c r="B82" t="s">
        <v>103</v>
      </c>
      <c r="C82" t="s">
        <v>25</v>
      </c>
      <c r="D82">
        <v>746.19999999999993</v>
      </c>
      <c r="E82">
        <v>55.800000000000061</v>
      </c>
      <c r="F82">
        <v>0</v>
      </c>
      <c r="G82">
        <v>0</v>
      </c>
      <c r="H82">
        <v>0</v>
      </c>
      <c r="I82">
        <v>0</v>
      </c>
      <c r="J82">
        <v>0</v>
      </c>
      <c r="K82">
        <v>0</v>
      </c>
      <c r="L82">
        <v>0</v>
      </c>
      <c r="M82">
        <v>0</v>
      </c>
      <c r="N82">
        <v>0</v>
      </c>
      <c r="O82">
        <v>0</v>
      </c>
      <c r="P82">
        <v>0</v>
      </c>
      <c r="Q82">
        <v>0</v>
      </c>
      <c r="R82">
        <v>0</v>
      </c>
      <c r="S82">
        <v>0</v>
      </c>
      <c r="T82">
        <v>0</v>
      </c>
      <c r="U82">
        <v>802</v>
      </c>
      <c r="X82" s="4">
        <v>191.1</v>
      </c>
      <c r="Y82" s="4">
        <v>55.800000000000061</v>
      </c>
      <c r="Z82" s="4">
        <v>455</v>
      </c>
      <c r="AA82" s="4">
        <v>100.10000000000001</v>
      </c>
      <c r="AB82" s="5">
        <v>802.00000000000011</v>
      </c>
      <c r="AE82" s="4">
        <v>910</v>
      </c>
    </row>
    <row r="83" spans="1:31">
      <c r="A83">
        <v>8733022</v>
      </c>
      <c r="B83" t="s">
        <v>104</v>
      </c>
      <c r="C83" t="s">
        <v>25</v>
      </c>
      <c r="D83">
        <v>1680.9999999999998</v>
      </c>
      <c r="E83">
        <v>153.45000000000044</v>
      </c>
      <c r="F83">
        <v>0</v>
      </c>
      <c r="G83">
        <v>0</v>
      </c>
      <c r="H83">
        <v>0</v>
      </c>
      <c r="I83">
        <v>0</v>
      </c>
      <c r="J83">
        <v>0</v>
      </c>
      <c r="K83">
        <v>0</v>
      </c>
      <c r="L83">
        <v>0</v>
      </c>
      <c r="M83">
        <v>0</v>
      </c>
      <c r="N83">
        <v>0</v>
      </c>
      <c r="O83">
        <v>0</v>
      </c>
      <c r="P83">
        <v>0</v>
      </c>
      <c r="Q83">
        <v>0</v>
      </c>
      <c r="R83">
        <v>0</v>
      </c>
      <c r="S83">
        <v>0</v>
      </c>
      <c r="T83">
        <v>0</v>
      </c>
      <c r="U83">
        <v>1834.4500000000003</v>
      </c>
      <c r="X83" s="4">
        <v>430.5</v>
      </c>
      <c r="Y83" s="4">
        <v>153.45000000000044</v>
      </c>
      <c r="Z83" s="4">
        <v>1025</v>
      </c>
      <c r="AA83" s="4">
        <v>225.50000000000003</v>
      </c>
      <c r="AB83" s="5">
        <v>1834.4500000000005</v>
      </c>
      <c r="AE83" s="4">
        <v>2050</v>
      </c>
    </row>
    <row r="84" spans="1:31">
      <c r="A84">
        <v>8733029</v>
      </c>
      <c r="B84" t="s">
        <v>105</v>
      </c>
      <c r="C84" t="s">
        <v>25</v>
      </c>
      <c r="D84">
        <v>1434.9999999999998</v>
      </c>
      <c r="E84">
        <v>130.20000000000002</v>
      </c>
      <c r="F84">
        <v>0</v>
      </c>
      <c r="G84">
        <v>0</v>
      </c>
      <c r="H84">
        <v>0</v>
      </c>
      <c r="I84">
        <v>0</v>
      </c>
      <c r="J84">
        <v>0</v>
      </c>
      <c r="K84">
        <v>0</v>
      </c>
      <c r="L84">
        <v>0</v>
      </c>
      <c r="M84">
        <v>0</v>
      </c>
      <c r="N84">
        <v>0</v>
      </c>
      <c r="O84">
        <v>0</v>
      </c>
      <c r="P84">
        <v>0</v>
      </c>
      <c r="Q84">
        <v>0</v>
      </c>
      <c r="R84">
        <v>0</v>
      </c>
      <c r="S84">
        <v>0</v>
      </c>
      <c r="T84">
        <v>0</v>
      </c>
      <c r="U84">
        <v>1565.1999999999998</v>
      </c>
      <c r="X84" s="4">
        <v>367.5</v>
      </c>
      <c r="Y84" s="4">
        <v>130.20000000000002</v>
      </c>
      <c r="Z84" s="4">
        <v>875</v>
      </c>
      <c r="AA84" s="4">
        <v>192.50000000000003</v>
      </c>
      <c r="AB84" s="5">
        <v>1565.2</v>
      </c>
      <c r="AE84" s="4">
        <v>1750</v>
      </c>
    </row>
    <row r="85" spans="1:31">
      <c r="A85">
        <v>8733032</v>
      </c>
      <c r="B85" t="s">
        <v>106</v>
      </c>
      <c r="C85" t="s">
        <v>25</v>
      </c>
      <c r="D85">
        <v>1639.9999999999998</v>
      </c>
      <c r="E85">
        <v>97.65</v>
      </c>
      <c r="F85">
        <v>0</v>
      </c>
      <c r="G85">
        <v>0</v>
      </c>
      <c r="H85">
        <v>0</v>
      </c>
      <c r="I85">
        <v>0</v>
      </c>
      <c r="J85">
        <v>0</v>
      </c>
      <c r="K85">
        <v>0</v>
      </c>
      <c r="L85">
        <v>0</v>
      </c>
      <c r="M85">
        <v>0</v>
      </c>
      <c r="N85">
        <v>0</v>
      </c>
      <c r="O85">
        <v>0</v>
      </c>
      <c r="P85">
        <v>0</v>
      </c>
      <c r="Q85">
        <v>0</v>
      </c>
      <c r="R85">
        <v>0</v>
      </c>
      <c r="S85">
        <v>0</v>
      </c>
      <c r="T85">
        <v>0</v>
      </c>
      <c r="U85">
        <v>1737.6499999999999</v>
      </c>
      <c r="X85" s="4">
        <v>420</v>
      </c>
      <c r="Y85" s="4">
        <v>97.65</v>
      </c>
      <c r="Z85" s="4">
        <v>1000</v>
      </c>
      <c r="AA85" s="4">
        <v>220.00000000000003</v>
      </c>
      <c r="AB85" s="5">
        <v>1737.65</v>
      </c>
      <c r="AE85" s="4">
        <v>2000</v>
      </c>
    </row>
    <row r="86" spans="1:31">
      <c r="A86">
        <v>8733035</v>
      </c>
      <c r="B86" t="s">
        <v>107</v>
      </c>
      <c r="C86" t="s">
        <v>25</v>
      </c>
      <c r="D86">
        <v>1254.6</v>
      </c>
      <c r="E86">
        <v>88.350000000000222</v>
      </c>
      <c r="F86">
        <v>0</v>
      </c>
      <c r="G86">
        <v>0</v>
      </c>
      <c r="H86">
        <v>0</v>
      </c>
      <c r="I86">
        <v>0</v>
      </c>
      <c r="J86">
        <v>0</v>
      </c>
      <c r="K86">
        <v>0</v>
      </c>
      <c r="L86">
        <v>0</v>
      </c>
      <c r="M86">
        <v>0</v>
      </c>
      <c r="N86">
        <v>0</v>
      </c>
      <c r="O86">
        <v>0</v>
      </c>
      <c r="P86">
        <v>0</v>
      </c>
      <c r="Q86">
        <v>0</v>
      </c>
      <c r="R86">
        <v>0</v>
      </c>
      <c r="S86">
        <v>0</v>
      </c>
      <c r="T86">
        <v>0</v>
      </c>
      <c r="U86">
        <v>1342.95</v>
      </c>
      <c r="X86" s="4">
        <v>321.3</v>
      </c>
      <c r="Y86" s="4">
        <v>88.350000000000222</v>
      </c>
      <c r="Z86" s="4">
        <v>765</v>
      </c>
      <c r="AA86" s="4">
        <v>168.3</v>
      </c>
      <c r="AB86" s="5">
        <v>1342.95</v>
      </c>
      <c r="AE86" s="4">
        <v>1530</v>
      </c>
    </row>
    <row r="87" spans="1:31">
      <c r="A87">
        <v>8733041</v>
      </c>
      <c r="B87" t="s">
        <v>108</v>
      </c>
      <c r="C87" t="s">
        <v>25</v>
      </c>
      <c r="D87">
        <v>1500.6</v>
      </c>
      <c r="E87">
        <v>83.699999999999989</v>
      </c>
      <c r="F87">
        <v>0</v>
      </c>
      <c r="G87">
        <v>0</v>
      </c>
      <c r="H87">
        <v>0</v>
      </c>
      <c r="I87">
        <v>0</v>
      </c>
      <c r="J87">
        <v>0</v>
      </c>
      <c r="K87">
        <v>0</v>
      </c>
      <c r="L87">
        <v>0</v>
      </c>
      <c r="M87">
        <v>0</v>
      </c>
      <c r="N87">
        <v>0</v>
      </c>
      <c r="O87">
        <v>0</v>
      </c>
      <c r="P87">
        <v>0</v>
      </c>
      <c r="Q87">
        <v>0</v>
      </c>
      <c r="R87">
        <v>0</v>
      </c>
      <c r="S87">
        <v>0</v>
      </c>
      <c r="T87">
        <v>0</v>
      </c>
      <c r="U87">
        <v>1584.3</v>
      </c>
      <c r="X87" s="4">
        <v>384.3</v>
      </c>
      <c r="Y87" s="4">
        <v>83.699999999999989</v>
      </c>
      <c r="Z87" s="4">
        <v>915</v>
      </c>
      <c r="AA87" s="4">
        <v>201.3</v>
      </c>
      <c r="AB87" s="5">
        <v>1584.3</v>
      </c>
      <c r="AE87" s="4">
        <v>1830</v>
      </c>
    </row>
    <row r="88" spans="1:31">
      <c r="A88">
        <v>8733050</v>
      </c>
      <c r="B88" t="s">
        <v>109</v>
      </c>
      <c r="C88" t="s">
        <v>25</v>
      </c>
      <c r="D88">
        <v>1541.6</v>
      </c>
      <c r="E88">
        <v>186.00000000000045</v>
      </c>
      <c r="F88">
        <v>0</v>
      </c>
      <c r="G88">
        <v>0</v>
      </c>
      <c r="H88">
        <v>0</v>
      </c>
      <c r="I88">
        <v>0</v>
      </c>
      <c r="J88">
        <v>0</v>
      </c>
      <c r="K88">
        <v>0</v>
      </c>
      <c r="L88">
        <v>0</v>
      </c>
      <c r="M88">
        <v>0</v>
      </c>
      <c r="N88">
        <v>0</v>
      </c>
      <c r="O88">
        <v>0</v>
      </c>
      <c r="P88">
        <v>0</v>
      </c>
      <c r="Q88">
        <v>0</v>
      </c>
      <c r="R88">
        <v>0</v>
      </c>
      <c r="S88">
        <v>0</v>
      </c>
      <c r="T88">
        <v>0</v>
      </c>
      <c r="U88">
        <v>1727.6000000000004</v>
      </c>
      <c r="X88" s="4">
        <v>394.8</v>
      </c>
      <c r="Y88" s="4">
        <v>186.00000000000045</v>
      </c>
      <c r="Z88" s="4">
        <v>940</v>
      </c>
      <c r="AA88" s="4">
        <v>206.8</v>
      </c>
      <c r="AB88" s="5">
        <v>1727.6000000000004</v>
      </c>
      <c r="AE88" s="4">
        <v>1880</v>
      </c>
    </row>
    <row r="89" spans="1:31">
      <c r="A89">
        <v>8733052</v>
      </c>
      <c r="B89" t="s">
        <v>110</v>
      </c>
      <c r="C89" t="s">
        <v>25</v>
      </c>
      <c r="D89">
        <v>2140.2</v>
      </c>
      <c r="E89">
        <v>172.05000000000038</v>
      </c>
      <c r="F89">
        <v>0</v>
      </c>
      <c r="G89">
        <v>0</v>
      </c>
      <c r="H89">
        <v>0</v>
      </c>
      <c r="I89">
        <v>0</v>
      </c>
      <c r="J89">
        <v>0</v>
      </c>
      <c r="K89">
        <v>0</v>
      </c>
      <c r="L89">
        <v>0</v>
      </c>
      <c r="M89">
        <v>0</v>
      </c>
      <c r="N89">
        <v>0</v>
      </c>
      <c r="O89">
        <v>0</v>
      </c>
      <c r="P89">
        <v>0</v>
      </c>
      <c r="Q89">
        <v>0</v>
      </c>
      <c r="R89">
        <v>0</v>
      </c>
      <c r="S89">
        <v>0</v>
      </c>
      <c r="T89">
        <v>0</v>
      </c>
      <c r="U89">
        <v>2312.25</v>
      </c>
      <c r="X89" s="4">
        <v>548.1</v>
      </c>
      <c r="Y89" s="4">
        <v>172.05000000000038</v>
      </c>
      <c r="Z89" s="4">
        <v>1305</v>
      </c>
      <c r="AA89" s="4">
        <v>287.1</v>
      </c>
      <c r="AB89" s="5">
        <v>2312.2500000000005</v>
      </c>
      <c r="AE89" s="4">
        <v>2610</v>
      </c>
    </row>
    <row r="90" spans="1:31">
      <c r="A90">
        <v>8733053</v>
      </c>
      <c r="B90" t="s">
        <v>492</v>
      </c>
      <c r="C90" t="s">
        <v>25</v>
      </c>
      <c r="D90">
        <v>795.4</v>
      </c>
      <c r="E90">
        <v>27.900000000000009</v>
      </c>
      <c r="F90">
        <v>0</v>
      </c>
      <c r="G90">
        <v>0</v>
      </c>
      <c r="H90">
        <v>0</v>
      </c>
      <c r="I90">
        <v>0</v>
      </c>
      <c r="J90">
        <v>0</v>
      </c>
      <c r="K90">
        <v>0</v>
      </c>
      <c r="L90">
        <v>0</v>
      </c>
      <c r="M90">
        <v>0</v>
      </c>
      <c r="N90">
        <v>0</v>
      </c>
      <c r="O90">
        <v>0</v>
      </c>
      <c r="P90">
        <v>0</v>
      </c>
      <c r="Q90">
        <v>0</v>
      </c>
      <c r="R90">
        <v>0</v>
      </c>
      <c r="S90">
        <v>0</v>
      </c>
      <c r="T90">
        <v>0</v>
      </c>
      <c r="U90">
        <v>823.3</v>
      </c>
      <c r="X90" s="4">
        <v>203.70000000000002</v>
      </c>
      <c r="Y90" s="4">
        <v>27.900000000000009</v>
      </c>
      <c r="Z90" s="4">
        <v>485</v>
      </c>
      <c r="AA90" s="4">
        <v>106.7</v>
      </c>
      <c r="AB90" s="5">
        <v>823.30000000000007</v>
      </c>
      <c r="AE90" s="4">
        <v>970</v>
      </c>
    </row>
    <row r="91" spans="1:31">
      <c r="A91">
        <v>8733054</v>
      </c>
      <c r="B91" t="s">
        <v>112</v>
      </c>
      <c r="C91" t="s">
        <v>25</v>
      </c>
      <c r="D91">
        <v>910.19999999999993</v>
      </c>
      <c r="E91">
        <v>102.29999999999991</v>
      </c>
      <c r="F91">
        <v>0</v>
      </c>
      <c r="G91">
        <v>0</v>
      </c>
      <c r="H91">
        <v>0</v>
      </c>
      <c r="I91">
        <v>0</v>
      </c>
      <c r="J91">
        <v>0</v>
      </c>
      <c r="K91">
        <v>0</v>
      </c>
      <c r="L91">
        <v>0</v>
      </c>
      <c r="M91">
        <v>0</v>
      </c>
      <c r="N91">
        <v>0</v>
      </c>
      <c r="O91">
        <v>0</v>
      </c>
      <c r="P91">
        <v>0</v>
      </c>
      <c r="Q91">
        <v>0</v>
      </c>
      <c r="R91">
        <v>0</v>
      </c>
      <c r="S91">
        <v>0</v>
      </c>
      <c r="T91">
        <v>0</v>
      </c>
      <c r="U91">
        <v>1012.4999999999999</v>
      </c>
      <c r="X91" s="4">
        <v>233.10000000000002</v>
      </c>
      <c r="Y91" s="4">
        <v>102.29999999999991</v>
      </c>
      <c r="Z91" s="4">
        <v>555</v>
      </c>
      <c r="AA91" s="4">
        <v>122.10000000000001</v>
      </c>
      <c r="AB91" s="5">
        <v>1012.4999999999999</v>
      </c>
      <c r="AE91" s="4">
        <v>1110</v>
      </c>
    </row>
    <row r="92" spans="1:31">
      <c r="A92">
        <v>8733058</v>
      </c>
      <c r="B92" t="s">
        <v>113</v>
      </c>
      <c r="C92" t="s">
        <v>25</v>
      </c>
      <c r="D92">
        <v>2287.7999999999997</v>
      </c>
      <c r="E92">
        <v>218.54999999999981</v>
      </c>
      <c r="F92">
        <v>0</v>
      </c>
      <c r="G92">
        <v>0</v>
      </c>
      <c r="H92">
        <v>0</v>
      </c>
      <c r="I92">
        <v>0</v>
      </c>
      <c r="J92">
        <v>0</v>
      </c>
      <c r="K92">
        <v>0</v>
      </c>
      <c r="L92">
        <v>0</v>
      </c>
      <c r="M92">
        <v>0</v>
      </c>
      <c r="N92">
        <v>0</v>
      </c>
      <c r="O92">
        <v>0</v>
      </c>
      <c r="P92">
        <v>0</v>
      </c>
      <c r="Q92">
        <v>0</v>
      </c>
      <c r="R92">
        <v>0</v>
      </c>
      <c r="S92">
        <v>0</v>
      </c>
      <c r="T92">
        <v>0</v>
      </c>
      <c r="U92">
        <v>2506.3499999999995</v>
      </c>
      <c r="X92" s="4">
        <v>585.9</v>
      </c>
      <c r="Y92" s="4">
        <v>218.54999999999981</v>
      </c>
      <c r="Z92" s="4">
        <v>1395</v>
      </c>
      <c r="AA92" s="4">
        <v>306.90000000000003</v>
      </c>
      <c r="AB92" s="5">
        <v>2506.35</v>
      </c>
      <c r="AE92" s="4">
        <v>2790</v>
      </c>
    </row>
    <row r="93" spans="1:31">
      <c r="A93">
        <v>8733061</v>
      </c>
      <c r="B93" t="s">
        <v>114</v>
      </c>
      <c r="C93" t="s">
        <v>25</v>
      </c>
      <c r="D93">
        <v>1648.1999999999998</v>
      </c>
      <c r="E93">
        <v>134.84999999999988</v>
      </c>
      <c r="F93">
        <v>0</v>
      </c>
      <c r="G93">
        <v>0</v>
      </c>
      <c r="H93">
        <v>0</v>
      </c>
      <c r="I93">
        <v>0</v>
      </c>
      <c r="J93">
        <v>0</v>
      </c>
      <c r="K93">
        <v>0</v>
      </c>
      <c r="L93">
        <v>0</v>
      </c>
      <c r="M93">
        <v>0</v>
      </c>
      <c r="N93">
        <v>0</v>
      </c>
      <c r="O93">
        <v>0</v>
      </c>
      <c r="P93">
        <v>0</v>
      </c>
      <c r="Q93">
        <v>0</v>
      </c>
      <c r="R93">
        <v>0</v>
      </c>
      <c r="S93">
        <v>0</v>
      </c>
      <c r="T93">
        <v>0</v>
      </c>
      <c r="U93">
        <v>1783.0499999999997</v>
      </c>
      <c r="X93" s="4">
        <v>422.1</v>
      </c>
      <c r="Y93" s="4">
        <v>134.84999999999988</v>
      </c>
      <c r="Z93" s="4">
        <v>1005</v>
      </c>
      <c r="AA93" s="4">
        <v>221.10000000000002</v>
      </c>
      <c r="AB93" s="5">
        <v>1783.0499999999997</v>
      </c>
      <c r="AE93" s="4">
        <v>2010</v>
      </c>
    </row>
    <row r="94" spans="1:31">
      <c r="A94">
        <v>8733065</v>
      </c>
      <c r="B94" t="s">
        <v>115</v>
      </c>
      <c r="C94" t="s">
        <v>25</v>
      </c>
      <c r="D94">
        <v>770.8</v>
      </c>
      <c r="E94">
        <v>55.799999999999962</v>
      </c>
      <c r="F94">
        <v>0</v>
      </c>
      <c r="G94">
        <v>0</v>
      </c>
      <c r="H94">
        <v>0</v>
      </c>
      <c r="I94">
        <v>0</v>
      </c>
      <c r="J94">
        <v>0</v>
      </c>
      <c r="K94">
        <v>0</v>
      </c>
      <c r="L94">
        <v>0</v>
      </c>
      <c r="M94">
        <v>0</v>
      </c>
      <c r="N94">
        <v>0</v>
      </c>
      <c r="O94">
        <v>0</v>
      </c>
      <c r="P94">
        <v>0</v>
      </c>
      <c r="Q94">
        <v>0</v>
      </c>
      <c r="R94">
        <v>0</v>
      </c>
      <c r="S94">
        <v>0</v>
      </c>
      <c r="T94">
        <v>0</v>
      </c>
      <c r="U94">
        <v>826.59999999999991</v>
      </c>
      <c r="X94" s="4">
        <v>197.4</v>
      </c>
      <c r="Y94" s="4">
        <v>55.799999999999962</v>
      </c>
      <c r="Z94" s="4">
        <v>470</v>
      </c>
      <c r="AA94" s="4">
        <v>103.4</v>
      </c>
      <c r="AB94" s="5">
        <v>826.59999999999991</v>
      </c>
      <c r="AE94" s="4">
        <v>940</v>
      </c>
    </row>
    <row r="95" spans="1:31">
      <c r="A95">
        <v>8733066</v>
      </c>
      <c r="B95" t="s">
        <v>116</v>
      </c>
      <c r="C95" t="s">
        <v>25</v>
      </c>
      <c r="D95">
        <v>368.99999999999994</v>
      </c>
      <c r="E95">
        <v>46.499999999999957</v>
      </c>
      <c r="F95">
        <v>0</v>
      </c>
      <c r="G95">
        <v>0</v>
      </c>
      <c r="H95">
        <v>0</v>
      </c>
      <c r="I95">
        <v>0</v>
      </c>
      <c r="J95">
        <v>0</v>
      </c>
      <c r="K95">
        <v>0</v>
      </c>
      <c r="L95">
        <v>0</v>
      </c>
      <c r="M95">
        <v>0</v>
      </c>
      <c r="N95">
        <v>0</v>
      </c>
      <c r="O95">
        <v>0</v>
      </c>
      <c r="P95">
        <v>0</v>
      </c>
      <c r="Q95">
        <v>0</v>
      </c>
      <c r="R95">
        <v>0</v>
      </c>
      <c r="S95">
        <v>0</v>
      </c>
      <c r="T95">
        <v>0</v>
      </c>
      <c r="U95">
        <v>415.49999999999989</v>
      </c>
      <c r="X95" s="4">
        <v>94.5</v>
      </c>
      <c r="Y95" s="4">
        <v>46.499999999999957</v>
      </c>
      <c r="Z95" s="4">
        <v>225</v>
      </c>
      <c r="AA95" s="4">
        <v>49.500000000000007</v>
      </c>
      <c r="AB95" s="5">
        <v>415.49999999999994</v>
      </c>
      <c r="AE95" s="4">
        <v>450</v>
      </c>
    </row>
    <row r="96" spans="1:31">
      <c r="A96">
        <v>8733067</v>
      </c>
      <c r="B96" t="s">
        <v>117</v>
      </c>
      <c r="C96" t="s">
        <v>25</v>
      </c>
      <c r="D96">
        <v>1148</v>
      </c>
      <c r="E96">
        <v>41.850000000000009</v>
      </c>
      <c r="F96">
        <v>0</v>
      </c>
      <c r="G96">
        <v>0</v>
      </c>
      <c r="H96">
        <v>0</v>
      </c>
      <c r="I96">
        <v>0</v>
      </c>
      <c r="J96">
        <v>0</v>
      </c>
      <c r="K96">
        <v>0</v>
      </c>
      <c r="L96">
        <v>0</v>
      </c>
      <c r="M96">
        <v>0</v>
      </c>
      <c r="N96">
        <v>0</v>
      </c>
      <c r="O96">
        <v>0</v>
      </c>
      <c r="P96">
        <v>0</v>
      </c>
      <c r="Q96">
        <v>0</v>
      </c>
      <c r="R96">
        <v>0</v>
      </c>
      <c r="S96">
        <v>0</v>
      </c>
      <c r="T96">
        <v>0</v>
      </c>
      <c r="U96">
        <v>1189.85</v>
      </c>
      <c r="X96" s="4">
        <v>294</v>
      </c>
      <c r="Y96" s="4">
        <v>41.850000000000009</v>
      </c>
      <c r="Z96" s="4">
        <v>700</v>
      </c>
      <c r="AA96" s="4">
        <v>154</v>
      </c>
      <c r="AB96" s="5">
        <v>1189.85</v>
      </c>
      <c r="AE96" s="4">
        <v>1400</v>
      </c>
    </row>
    <row r="97" spans="1:31">
      <c r="A97">
        <v>8733068</v>
      </c>
      <c r="B97" t="s">
        <v>118</v>
      </c>
      <c r="C97" t="s">
        <v>25</v>
      </c>
      <c r="D97">
        <v>795.4</v>
      </c>
      <c r="E97">
        <v>65.0999999999998</v>
      </c>
      <c r="F97">
        <v>0</v>
      </c>
      <c r="G97">
        <v>0</v>
      </c>
      <c r="H97">
        <v>0</v>
      </c>
      <c r="I97">
        <v>0</v>
      </c>
      <c r="J97">
        <v>0</v>
      </c>
      <c r="K97">
        <v>0</v>
      </c>
      <c r="L97">
        <v>0</v>
      </c>
      <c r="M97">
        <v>0</v>
      </c>
      <c r="N97">
        <v>0</v>
      </c>
      <c r="O97">
        <v>0</v>
      </c>
      <c r="P97">
        <v>0</v>
      </c>
      <c r="Q97">
        <v>0</v>
      </c>
      <c r="R97">
        <v>0</v>
      </c>
      <c r="S97">
        <v>0</v>
      </c>
      <c r="T97">
        <v>0</v>
      </c>
      <c r="U97">
        <v>860.49999999999977</v>
      </c>
      <c r="X97" s="4">
        <v>203.70000000000002</v>
      </c>
      <c r="Y97" s="4">
        <v>65.0999999999998</v>
      </c>
      <c r="Z97" s="4">
        <v>485</v>
      </c>
      <c r="AA97" s="4">
        <v>106.7</v>
      </c>
      <c r="AB97" s="5">
        <v>860.49999999999989</v>
      </c>
      <c r="AE97" s="4">
        <v>970</v>
      </c>
    </row>
    <row r="98" spans="1:31">
      <c r="A98">
        <v>8733071</v>
      </c>
      <c r="B98" t="s">
        <v>119</v>
      </c>
      <c r="C98" t="s">
        <v>25</v>
      </c>
      <c r="D98">
        <v>1615.3999999999999</v>
      </c>
      <c r="E98">
        <v>79.049999999999983</v>
      </c>
      <c r="F98">
        <v>0</v>
      </c>
      <c r="G98">
        <v>0</v>
      </c>
      <c r="H98">
        <v>0</v>
      </c>
      <c r="I98">
        <v>0</v>
      </c>
      <c r="J98">
        <v>0</v>
      </c>
      <c r="K98">
        <v>0</v>
      </c>
      <c r="L98">
        <v>0</v>
      </c>
      <c r="M98">
        <v>0</v>
      </c>
      <c r="N98">
        <v>0</v>
      </c>
      <c r="O98">
        <v>0</v>
      </c>
      <c r="P98">
        <v>0</v>
      </c>
      <c r="Q98">
        <v>0</v>
      </c>
      <c r="R98">
        <v>0</v>
      </c>
      <c r="S98">
        <v>0</v>
      </c>
      <c r="T98">
        <v>0</v>
      </c>
      <c r="U98">
        <v>1694.4499999999998</v>
      </c>
      <c r="X98" s="4">
        <v>413.70000000000005</v>
      </c>
      <c r="Y98" s="4">
        <v>79.049999999999983</v>
      </c>
      <c r="Z98" s="4">
        <v>985</v>
      </c>
      <c r="AA98" s="4">
        <v>216.70000000000002</v>
      </c>
      <c r="AB98" s="5">
        <v>1694.45</v>
      </c>
      <c r="AE98" s="4">
        <v>1970</v>
      </c>
    </row>
    <row r="99" spans="1:31">
      <c r="A99">
        <v>8733074</v>
      </c>
      <c r="B99" t="s">
        <v>120</v>
      </c>
      <c r="C99" t="s">
        <v>25</v>
      </c>
      <c r="D99">
        <v>1459.6</v>
      </c>
      <c r="E99">
        <v>148.79999999999967</v>
      </c>
      <c r="F99">
        <v>0</v>
      </c>
      <c r="G99">
        <v>0</v>
      </c>
      <c r="H99">
        <v>0</v>
      </c>
      <c r="I99">
        <v>0</v>
      </c>
      <c r="J99">
        <v>0</v>
      </c>
      <c r="K99">
        <v>0</v>
      </c>
      <c r="L99">
        <v>0</v>
      </c>
      <c r="M99">
        <v>0</v>
      </c>
      <c r="N99">
        <v>0</v>
      </c>
      <c r="O99">
        <v>0</v>
      </c>
      <c r="P99">
        <v>0</v>
      </c>
      <c r="Q99">
        <v>0</v>
      </c>
      <c r="R99">
        <v>0</v>
      </c>
      <c r="S99">
        <v>0</v>
      </c>
      <c r="T99">
        <v>0</v>
      </c>
      <c r="U99">
        <v>1608.3999999999996</v>
      </c>
      <c r="X99" s="4">
        <v>373.8</v>
      </c>
      <c r="Y99" s="4">
        <v>148.79999999999967</v>
      </c>
      <c r="Z99" s="4">
        <v>890</v>
      </c>
      <c r="AA99" s="4">
        <v>195.8</v>
      </c>
      <c r="AB99" s="5">
        <v>1608.3999999999996</v>
      </c>
      <c r="AE99" s="4">
        <v>1780</v>
      </c>
    </row>
    <row r="100" spans="1:31">
      <c r="A100">
        <v>8733081</v>
      </c>
      <c r="B100" t="s">
        <v>121</v>
      </c>
      <c r="C100" t="s">
        <v>25</v>
      </c>
      <c r="D100">
        <v>885.59999999999991</v>
      </c>
      <c r="E100">
        <v>51.150000000000077</v>
      </c>
      <c r="F100">
        <v>0</v>
      </c>
      <c r="G100">
        <v>0</v>
      </c>
      <c r="H100">
        <v>0</v>
      </c>
      <c r="I100">
        <v>0</v>
      </c>
      <c r="J100">
        <v>0</v>
      </c>
      <c r="K100">
        <v>0</v>
      </c>
      <c r="L100">
        <v>0</v>
      </c>
      <c r="M100">
        <v>0</v>
      </c>
      <c r="N100">
        <v>0</v>
      </c>
      <c r="O100">
        <v>0</v>
      </c>
      <c r="P100">
        <v>0</v>
      </c>
      <c r="Q100">
        <v>0</v>
      </c>
      <c r="R100">
        <v>0</v>
      </c>
      <c r="S100">
        <v>0</v>
      </c>
      <c r="T100">
        <v>0</v>
      </c>
      <c r="U100">
        <v>936.75</v>
      </c>
      <c r="X100" s="4">
        <v>226.8</v>
      </c>
      <c r="Y100" s="4">
        <v>51.150000000000077</v>
      </c>
      <c r="Z100" s="4">
        <v>540</v>
      </c>
      <c r="AA100" s="4">
        <v>118.80000000000001</v>
      </c>
      <c r="AB100" s="5">
        <v>936.75</v>
      </c>
      <c r="AE100" s="4">
        <v>1080</v>
      </c>
    </row>
    <row r="101" spans="1:31">
      <c r="A101">
        <v>8733301</v>
      </c>
      <c r="B101" t="s">
        <v>122</v>
      </c>
      <c r="C101" t="s">
        <v>25</v>
      </c>
      <c r="D101">
        <v>901.99999999999989</v>
      </c>
      <c r="E101">
        <v>23.250000000000021</v>
      </c>
      <c r="F101">
        <v>0</v>
      </c>
      <c r="G101">
        <v>0</v>
      </c>
      <c r="H101">
        <v>0</v>
      </c>
      <c r="I101">
        <v>0</v>
      </c>
      <c r="J101">
        <v>0</v>
      </c>
      <c r="K101">
        <v>0</v>
      </c>
      <c r="L101">
        <v>0</v>
      </c>
      <c r="M101">
        <v>0</v>
      </c>
      <c r="N101">
        <v>0</v>
      </c>
      <c r="O101">
        <v>0</v>
      </c>
      <c r="P101">
        <v>0</v>
      </c>
      <c r="Q101">
        <v>0</v>
      </c>
      <c r="R101">
        <v>0</v>
      </c>
      <c r="S101">
        <v>0</v>
      </c>
      <c r="T101">
        <v>0</v>
      </c>
      <c r="U101">
        <v>925.24999999999989</v>
      </c>
      <c r="X101" s="4">
        <v>231</v>
      </c>
      <c r="Y101" s="4">
        <v>23.250000000000021</v>
      </c>
      <c r="Z101" s="4">
        <v>550</v>
      </c>
      <c r="AA101" s="4">
        <v>121.00000000000001</v>
      </c>
      <c r="AB101" s="5">
        <v>925.25</v>
      </c>
      <c r="AE101" s="4">
        <v>1100</v>
      </c>
    </row>
    <row r="102" spans="1:31">
      <c r="A102">
        <v>8733308</v>
      </c>
      <c r="B102" t="s">
        <v>124</v>
      </c>
      <c r="C102" t="s">
        <v>25</v>
      </c>
      <c r="D102">
        <v>918.39999999999986</v>
      </c>
      <c r="E102">
        <v>27.90000000000002</v>
      </c>
      <c r="F102">
        <v>0</v>
      </c>
      <c r="G102">
        <v>0</v>
      </c>
      <c r="H102">
        <v>0</v>
      </c>
      <c r="I102">
        <v>0</v>
      </c>
      <c r="J102">
        <v>0</v>
      </c>
      <c r="K102">
        <v>0</v>
      </c>
      <c r="L102">
        <v>0</v>
      </c>
      <c r="M102">
        <v>0</v>
      </c>
      <c r="N102">
        <v>0</v>
      </c>
      <c r="O102">
        <v>0</v>
      </c>
      <c r="P102">
        <v>0</v>
      </c>
      <c r="Q102">
        <v>0</v>
      </c>
      <c r="R102">
        <v>0</v>
      </c>
      <c r="S102">
        <v>0</v>
      </c>
      <c r="T102">
        <v>0</v>
      </c>
      <c r="U102">
        <v>946.29999999999984</v>
      </c>
      <c r="X102" s="4">
        <v>235.20000000000002</v>
      </c>
      <c r="Y102" s="4">
        <v>27.90000000000002</v>
      </c>
      <c r="Z102" s="4">
        <v>560</v>
      </c>
      <c r="AA102" s="4">
        <v>123.20000000000002</v>
      </c>
      <c r="AB102" s="5">
        <v>946.30000000000007</v>
      </c>
      <c r="AE102" s="4">
        <v>1120</v>
      </c>
    </row>
    <row r="103" spans="1:31">
      <c r="A103">
        <v>8733310</v>
      </c>
      <c r="B103" t="s">
        <v>125</v>
      </c>
      <c r="C103" t="s">
        <v>25</v>
      </c>
      <c r="D103">
        <v>1721.9999999999998</v>
      </c>
      <c r="E103">
        <v>55.799999999999962</v>
      </c>
      <c r="F103">
        <v>0</v>
      </c>
      <c r="G103">
        <v>0</v>
      </c>
      <c r="H103">
        <v>0</v>
      </c>
      <c r="I103">
        <v>0</v>
      </c>
      <c r="J103">
        <v>0</v>
      </c>
      <c r="K103">
        <v>0</v>
      </c>
      <c r="L103">
        <v>0</v>
      </c>
      <c r="M103">
        <v>0</v>
      </c>
      <c r="N103">
        <v>0</v>
      </c>
      <c r="O103">
        <v>0</v>
      </c>
      <c r="P103">
        <v>0</v>
      </c>
      <c r="Q103">
        <v>0</v>
      </c>
      <c r="R103">
        <v>0</v>
      </c>
      <c r="S103">
        <v>0</v>
      </c>
      <c r="T103">
        <v>0</v>
      </c>
      <c r="U103">
        <v>1777.7999999999997</v>
      </c>
      <c r="X103" s="4">
        <v>441</v>
      </c>
      <c r="Y103" s="4">
        <v>55.799999999999962</v>
      </c>
      <c r="Z103" s="4">
        <v>1050</v>
      </c>
      <c r="AA103" s="4">
        <v>231.00000000000003</v>
      </c>
      <c r="AB103" s="5">
        <v>1777.8</v>
      </c>
      <c r="AE103" s="4">
        <v>2100</v>
      </c>
    </row>
    <row r="104" spans="1:31">
      <c r="A104">
        <v>8733317</v>
      </c>
      <c r="B104" t="s">
        <v>126</v>
      </c>
      <c r="C104" t="s">
        <v>25</v>
      </c>
      <c r="D104">
        <v>1352.9999999999998</v>
      </c>
      <c r="E104">
        <v>120.90000000000035</v>
      </c>
      <c r="F104">
        <v>0</v>
      </c>
      <c r="G104">
        <v>0</v>
      </c>
      <c r="H104">
        <v>0</v>
      </c>
      <c r="I104">
        <v>0</v>
      </c>
      <c r="J104">
        <v>0</v>
      </c>
      <c r="K104">
        <v>0</v>
      </c>
      <c r="L104">
        <v>0</v>
      </c>
      <c r="M104">
        <v>0</v>
      </c>
      <c r="N104">
        <v>0</v>
      </c>
      <c r="O104">
        <v>0</v>
      </c>
      <c r="P104">
        <v>0</v>
      </c>
      <c r="Q104">
        <v>0</v>
      </c>
      <c r="R104">
        <v>0</v>
      </c>
      <c r="S104">
        <v>0</v>
      </c>
      <c r="T104">
        <v>0</v>
      </c>
      <c r="U104">
        <v>1473.9</v>
      </c>
      <c r="X104" s="4">
        <v>346.5</v>
      </c>
      <c r="Y104" s="4">
        <v>120.90000000000035</v>
      </c>
      <c r="Z104" s="4">
        <v>825</v>
      </c>
      <c r="AA104" s="4">
        <v>181.50000000000003</v>
      </c>
      <c r="AB104" s="5">
        <v>1473.9000000000003</v>
      </c>
      <c r="AE104" s="4">
        <v>1650</v>
      </c>
    </row>
    <row r="105" spans="1:31">
      <c r="A105">
        <v>8733325</v>
      </c>
      <c r="B105" t="s">
        <v>127</v>
      </c>
      <c r="C105" t="s">
        <v>25</v>
      </c>
      <c r="D105">
        <v>1533.3999999999999</v>
      </c>
      <c r="E105">
        <v>362.70000000000027</v>
      </c>
      <c r="F105">
        <v>0</v>
      </c>
      <c r="G105">
        <v>0</v>
      </c>
      <c r="H105">
        <v>0</v>
      </c>
      <c r="I105">
        <v>0</v>
      </c>
      <c r="J105">
        <v>0</v>
      </c>
      <c r="K105">
        <v>0</v>
      </c>
      <c r="L105">
        <v>0</v>
      </c>
      <c r="M105">
        <v>0</v>
      </c>
      <c r="N105">
        <v>0</v>
      </c>
      <c r="O105">
        <v>0</v>
      </c>
      <c r="P105">
        <v>0</v>
      </c>
      <c r="Q105">
        <v>0</v>
      </c>
      <c r="R105">
        <v>0</v>
      </c>
      <c r="S105">
        <v>0</v>
      </c>
      <c r="T105">
        <v>0</v>
      </c>
      <c r="U105">
        <v>1896.1000000000001</v>
      </c>
      <c r="X105" s="4">
        <v>392.7</v>
      </c>
      <c r="Y105" s="4">
        <v>362.70000000000027</v>
      </c>
      <c r="Z105" s="4">
        <v>935</v>
      </c>
      <c r="AA105" s="4">
        <v>205.70000000000002</v>
      </c>
      <c r="AB105" s="5">
        <v>1896.1000000000004</v>
      </c>
      <c r="AE105" s="4">
        <v>1870</v>
      </c>
    </row>
    <row r="106" spans="1:31">
      <c r="A106">
        <v>8733331</v>
      </c>
      <c r="B106" t="s">
        <v>128</v>
      </c>
      <c r="C106" t="s">
        <v>25</v>
      </c>
      <c r="D106">
        <v>942.99999999999989</v>
      </c>
      <c r="E106">
        <v>120.89999999999992</v>
      </c>
      <c r="F106">
        <v>0</v>
      </c>
      <c r="G106">
        <v>0</v>
      </c>
      <c r="H106">
        <v>0</v>
      </c>
      <c r="I106">
        <v>0</v>
      </c>
      <c r="J106">
        <v>0</v>
      </c>
      <c r="K106">
        <v>0</v>
      </c>
      <c r="L106">
        <v>0</v>
      </c>
      <c r="M106">
        <v>0</v>
      </c>
      <c r="N106">
        <v>0</v>
      </c>
      <c r="O106">
        <v>0</v>
      </c>
      <c r="P106">
        <v>0</v>
      </c>
      <c r="Q106">
        <v>0</v>
      </c>
      <c r="R106">
        <v>0</v>
      </c>
      <c r="S106">
        <v>0</v>
      </c>
      <c r="T106">
        <v>0</v>
      </c>
      <c r="U106">
        <v>1063.8999999999999</v>
      </c>
      <c r="X106" s="4">
        <v>241.5</v>
      </c>
      <c r="Y106" s="4">
        <v>120.89999999999992</v>
      </c>
      <c r="Z106" s="4">
        <v>575</v>
      </c>
      <c r="AA106" s="4">
        <v>126.50000000000001</v>
      </c>
      <c r="AB106" s="5">
        <v>1063.8999999999999</v>
      </c>
      <c r="AE106" s="4">
        <v>1150</v>
      </c>
    </row>
    <row r="107" spans="1:31">
      <c r="A107">
        <v>8733350</v>
      </c>
      <c r="B107" t="s">
        <v>129</v>
      </c>
      <c r="C107" t="s">
        <v>25</v>
      </c>
      <c r="D107">
        <v>1000.3999999999999</v>
      </c>
      <c r="E107">
        <v>51.15</v>
      </c>
      <c r="F107">
        <v>0</v>
      </c>
      <c r="G107">
        <v>0</v>
      </c>
      <c r="H107">
        <v>0</v>
      </c>
      <c r="I107">
        <v>0</v>
      </c>
      <c r="J107">
        <v>0</v>
      </c>
      <c r="K107">
        <v>0</v>
      </c>
      <c r="L107">
        <v>0</v>
      </c>
      <c r="M107">
        <v>0</v>
      </c>
      <c r="N107">
        <v>0</v>
      </c>
      <c r="O107">
        <v>0</v>
      </c>
      <c r="P107">
        <v>0</v>
      </c>
      <c r="Q107">
        <v>0</v>
      </c>
      <c r="R107">
        <v>0</v>
      </c>
      <c r="S107">
        <v>0</v>
      </c>
      <c r="T107">
        <v>0</v>
      </c>
      <c r="U107">
        <v>1051.55</v>
      </c>
      <c r="X107" s="4">
        <v>256.2</v>
      </c>
      <c r="Y107" s="4">
        <v>51.15</v>
      </c>
      <c r="Z107" s="4">
        <v>610</v>
      </c>
      <c r="AA107" s="4">
        <v>134.20000000000002</v>
      </c>
      <c r="AB107" s="5">
        <v>1051.55</v>
      </c>
      <c r="AE107" s="4">
        <v>1220</v>
      </c>
    </row>
    <row r="108" spans="1:31">
      <c r="A108">
        <v>8733356</v>
      </c>
      <c r="B108" t="s">
        <v>130</v>
      </c>
      <c r="C108" t="s">
        <v>25</v>
      </c>
      <c r="D108">
        <v>1131.6</v>
      </c>
      <c r="E108">
        <v>167.39999999999981</v>
      </c>
      <c r="F108">
        <v>0</v>
      </c>
      <c r="G108">
        <v>0</v>
      </c>
      <c r="H108">
        <v>0</v>
      </c>
      <c r="I108">
        <v>0</v>
      </c>
      <c r="J108">
        <v>0</v>
      </c>
      <c r="K108">
        <v>0</v>
      </c>
      <c r="L108">
        <v>0</v>
      </c>
      <c r="M108">
        <v>0</v>
      </c>
      <c r="N108">
        <v>0</v>
      </c>
      <c r="O108">
        <v>0</v>
      </c>
      <c r="P108">
        <v>0</v>
      </c>
      <c r="Q108">
        <v>0</v>
      </c>
      <c r="R108">
        <v>0</v>
      </c>
      <c r="S108">
        <v>0</v>
      </c>
      <c r="T108">
        <v>0</v>
      </c>
      <c r="U108">
        <v>1298.9999999999998</v>
      </c>
      <c r="X108" s="4">
        <v>289.8</v>
      </c>
      <c r="Y108" s="4">
        <v>167.39999999999981</v>
      </c>
      <c r="Z108" s="4">
        <v>690</v>
      </c>
      <c r="AA108" s="4">
        <v>151.8</v>
      </c>
      <c r="AB108" s="5">
        <v>1298.9999999999998</v>
      </c>
      <c r="AE108" s="4">
        <v>1380</v>
      </c>
    </row>
    <row r="109" spans="1:31">
      <c r="A109">
        <v>8733358</v>
      </c>
      <c r="B109" t="s">
        <v>131</v>
      </c>
      <c r="C109" t="s">
        <v>25</v>
      </c>
      <c r="D109">
        <v>2099.2</v>
      </c>
      <c r="E109">
        <v>334.8</v>
      </c>
      <c r="F109">
        <v>0</v>
      </c>
      <c r="G109">
        <v>0</v>
      </c>
      <c r="H109">
        <v>0</v>
      </c>
      <c r="I109">
        <v>0</v>
      </c>
      <c r="J109">
        <v>0</v>
      </c>
      <c r="K109">
        <v>0</v>
      </c>
      <c r="L109">
        <v>0</v>
      </c>
      <c r="M109">
        <v>0</v>
      </c>
      <c r="N109">
        <v>0</v>
      </c>
      <c r="O109">
        <v>0</v>
      </c>
      <c r="P109">
        <v>0</v>
      </c>
      <c r="Q109">
        <v>0</v>
      </c>
      <c r="R109">
        <v>0</v>
      </c>
      <c r="S109">
        <v>0</v>
      </c>
      <c r="T109">
        <v>0</v>
      </c>
      <c r="U109">
        <v>2434</v>
      </c>
      <c r="X109" s="4">
        <v>537.6</v>
      </c>
      <c r="Y109" s="4">
        <v>334.8</v>
      </c>
      <c r="Z109" s="4">
        <v>1280</v>
      </c>
      <c r="AA109" s="4">
        <v>281.6</v>
      </c>
      <c r="AB109" s="5">
        <v>2434</v>
      </c>
      <c r="AE109" s="4">
        <v>2560</v>
      </c>
    </row>
    <row r="110" spans="1:31">
      <c r="A110">
        <v>8733360</v>
      </c>
      <c r="B110" t="s">
        <v>132</v>
      </c>
      <c r="C110" t="s">
        <v>25</v>
      </c>
      <c r="D110">
        <v>1680.9999999999998</v>
      </c>
      <c r="E110">
        <v>55.80000000000004</v>
      </c>
      <c r="F110">
        <v>0</v>
      </c>
      <c r="G110">
        <v>0</v>
      </c>
      <c r="H110">
        <v>0</v>
      </c>
      <c r="I110">
        <v>0</v>
      </c>
      <c r="J110">
        <v>0</v>
      </c>
      <c r="K110">
        <v>0</v>
      </c>
      <c r="L110">
        <v>0</v>
      </c>
      <c r="M110">
        <v>0</v>
      </c>
      <c r="N110">
        <v>0</v>
      </c>
      <c r="O110">
        <v>0</v>
      </c>
      <c r="P110">
        <v>0</v>
      </c>
      <c r="Q110">
        <v>0</v>
      </c>
      <c r="R110">
        <v>0</v>
      </c>
      <c r="S110">
        <v>0</v>
      </c>
      <c r="T110">
        <v>0</v>
      </c>
      <c r="U110">
        <v>1736.7999999999997</v>
      </c>
      <c r="X110" s="4">
        <v>430.5</v>
      </c>
      <c r="Y110" s="4">
        <v>55.80000000000004</v>
      </c>
      <c r="Z110" s="4">
        <v>1025</v>
      </c>
      <c r="AA110" s="4">
        <v>225.50000000000003</v>
      </c>
      <c r="AB110" s="5">
        <v>1736.8000000000002</v>
      </c>
      <c r="AE110" s="4">
        <v>2050</v>
      </c>
    </row>
    <row r="111" spans="1:31">
      <c r="A111">
        <v>8733368</v>
      </c>
      <c r="B111" t="s">
        <v>133</v>
      </c>
      <c r="C111" t="s">
        <v>25</v>
      </c>
      <c r="D111">
        <v>1139.8</v>
      </c>
      <c r="E111">
        <v>60.449999999999996</v>
      </c>
      <c r="F111">
        <v>0</v>
      </c>
      <c r="G111">
        <v>0</v>
      </c>
      <c r="H111">
        <v>0</v>
      </c>
      <c r="I111">
        <v>0</v>
      </c>
      <c r="J111">
        <v>0</v>
      </c>
      <c r="K111">
        <v>0</v>
      </c>
      <c r="L111">
        <v>0</v>
      </c>
      <c r="M111">
        <v>0</v>
      </c>
      <c r="N111">
        <v>0</v>
      </c>
      <c r="O111">
        <v>0</v>
      </c>
      <c r="P111">
        <v>0</v>
      </c>
      <c r="Q111">
        <v>0</v>
      </c>
      <c r="R111">
        <v>0</v>
      </c>
      <c r="S111">
        <v>0</v>
      </c>
      <c r="T111">
        <v>0</v>
      </c>
      <c r="U111">
        <v>1200.25</v>
      </c>
      <c r="X111" s="4">
        <v>291.90000000000003</v>
      </c>
      <c r="Y111" s="4">
        <v>60.449999999999996</v>
      </c>
      <c r="Z111" s="4">
        <v>695</v>
      </c>
      <c r="AA111" s="4">
        <v>152.9</v>
      </c>
      <c r="AB111" s="5">
        <v>1200.25</v>
      </c>
      <c r="AE111" s="4">
        <v>1390</v>
      </c>
    </row>
    <row r="112" spans="1:31">
      <c r="A112">
        <v>8733373</v>
      </c>
      <c r="B112" t="s">
        <v>134</v>
      </c>
      <c r="C112" t="s">
        <v>25</v>
      </c>
      <c r="D112">
        <v>803.59999999999991</v>
      </c>
      <c r="E112">
        <v>51.150000000000155</v>
      </c>
      <c r="F112">
        <v>0</v>
      </c>
      <c r="G112">
        <v>0</v>
      </c>
      <c r="H112">
        <v>0</v>
      </c>
      <c r="I112">
        <v>0</v>
      </c>
      <c r="J112">
        <v>0</v>
      </c>
      <c r="K112">
        <v>0</v>
      </c>
      <c r="L112">
        <v>0</v>
      </c>
      <c r="M112">
        <v>0</v>
      </c>
      <c r="N112">
        <v>0</v>
      </c>
      <c r="O112">
        <v>0</v>
      </c>
      <c r="P112">
        <v>0</v>
      </c>
      <c r="Q112">
        <v>0</v>
      </c>
      <c r="R112">
        <v>0</v>
      </c>
      <c r="S112">
        <v>0</v>
      </c>
      <c r="T112">
        <v>0</v>
      </c>
      <c r="U112">
        <v>854.75000000000011</v>
      </c>
      <c r="X112" s="4">
        <v>205.8</v>
      </c>
      <c r="Y112" s="4">
        <v>51.150000000000155</v>
      </c>
      <c r="Z112" s="4">
        <v>490</v>
      </c>
      <c r="AA112" s="4">
        <v>107.80000000000001</v>
      </c>
      <c r="AB112" s="5">
        <v>854.75000000000023</v>
      </c>
      <c r="AE112" s="4">
        <v>980</v>
      </c>
    </row>
    <row r="113" spans="1:31">
      <c r="A113">
        <v>8733384</v>
      </c>
      <c r="B113" t="s">
        <v>135</v>
      </c>
      <c r="C113" t="s">
        <v>25</v>
      </c>
      <c r="D113">
        <v>1656.3999999999999</v>
      </c>
      <c r="E113">
        <v>185.99999999999997</v>
      </c>
      <c r="F113">
        <v>0</v>
      </c>
      <c r="G113">
        <v>0</v>
      </c>
      <c r="H113">
        <v>0</v>
      </c>
      <c r="I113">
        <v>0</v>
      </c>
      <c r="J113">
        <v>0</v>
      </c>
      <c r="K113">
        <v>0</v>
      </c>
      <c r="L113">
        <v>0</v>
      </c>
      <c r="M113">
        <v>0</v>
      </c>
      <c r="N113">
        <v>0</v>
      </c>
      <c r="O113">
        <v>0</v>
      </c>
      <c r="P113">
        <v>0</v>
      </c>
      <c r="Q113">
        <v>0</v>
      </c>
      <c r="R113">
        <v>0</v>
      </c>
      <c r="S113">
        <v>0</v>
      </c>
      <c r="T113">
        <v>0</v>
      </c>
      <c r="U113">
        <v>1842.3999999999999</v>
      </c>
      <c r="X113" s="4">
        <v>424.20000000000005</v>
      </c>
      <c r="Y113" s="4">
        <v>185.99999999999997</v>
      </c>
      <c r="Z113" s="4">
        <v>1010</v>
      </c>
      <c r="AA113" s="4">
        <v>222.20000000000002</v>
      </c>
      <c r="AB113" s="5">
        <v>1842.4</v>
      </c>
      <c r="AE113" s="4">
        <v>2020</v>
      </c>
    </row>
    <row r="114" spans="1:31">
      <c r="A114">
        <v>8733386</v>
      </c>
      <c r="B114" t="s">
        <v>136</v>
      </c>
      <c r="C114" t="s">
        <v>25</v>
      </c>
      <c r="D114">
        <v>3419.3999999999996</v>
      </c>
      <c r="E114">
        <v>199.95000000000036</v>
      </c>
      <c r="F114">
        <v>0</v>
      </c>
      <c r="G114">
        <v>0</v>
      </c>
      <c r="H114">
        <v>0</v>
      </c>
      <c r="I114">
        <v>0</v>
      </c>
      <c r="J114">
        <v>0</v>
      </c>
      <c r="K114">
        <v>0</v>
      </c>
      <c r="L114">
        <v>0</v>
      </c>
      <c r="M114">
        <v>0</v>
      </c>
      <c r="N114">
        <v>0</v>
      </c>
      <c r="O114">
        <v>0</v>
      </c>
      <c r="P114">
        <v>0</v>
      </c>
      <c r="Q114">
        <v>0</v>
      </c>
      <c r="R114">
        <v>0</v>
      </c>
      <c r="S114">
        <v>0</v>
      </c>
      <c r="T114">
        <v>0</v>
      </c>
      <c r="U114">
        <v>3619.35</v>
      </c>
      <c r="X114" s="4">
        <v>875.7</v>
      </c>
      <c r="Y114" s="4">
        <v>199.95000000000036</v>
      </c>
      <c r="Z114" s="4">
        <v>2085</v>
      </c>
      <c r="AA114" s="4">
        <v>458.70000000000005</v>
      </c>
      <c r="AB114" s="5">
        <v>3619.3500000000004</v>
      </c>
      <c r="AE114" s="4">
        <v>4170</v>
      </c>
    </row>
    <row r="115" spans="1:31">
      <c r="A115">
        <v>8733389</v>
      </c>
      <c r="B115" t="s">
        <v>137</v>
      </c>
      <c r="C115" t="s">
        <v>25</v>
      </c>
      <c r="D115">
        <v>3288.2</v>
      </c>
      <c r="E115">
        <v>237.15000000000089</v>
      </c>
      <c r="F115">
        <v>0</v>
      </c>
      <c r="G115">
        <v>0</v>
      </c>
      <c r="H115">
        <v>0</v>
      </c>
      <c r="I115">
        <v>0</v>
      </c>
      <c r="J115">
        <v>0</v>
      </c>
      <c r="K115">
        <v>0</v>
      </c>
      <c r="L115">
        <v>0</v>
      </c>
      <c r="M115">
        <v>0</v>
      </c>
      <c r="N115">
        <v>0</v>
      </c>
      <c r="O115">
        <v>0</v>
      </c>
      <c r="P115">
        <v>0</v>
      </c>
      <c r="Q115">
        <v>0</v>
      </c>
      <c r="R115">
        <v>0</v>
      </c>
      <c r="S115">
        <v>0</v>
      </c>
      <c r="T115">
        <v>0</v>
      </c>
      <c r="U115">
        <v>3525.3500000000008</v>
      </c>
      <c r="X115" s="4">
        <v>842.1</v>
      </c>
      <c r="Y115" s="4">
        <v>237.15000000000089</v>
      </c>
      <c r="Z115" s="4">
        <v>2005</v>
      </c>
      <c r="AA115" s="4">
        <v>441.1</v>
      </c>
      <c r="AB115" s="5">
        <v>3525.3500000000008</v>
      </c>
      <c r="AE115" s="4">
        <v>4010</v>
      </c>
    </row>
    <row r="116" spans="1:31">
      <c r="A116">
        <v>8733390</v>
      </c>
      <c r="B116" t="s">
        <v>138</v>
      </c>
      <c r="C116" t="s">
        <v>25</v>
      </c>
      <c r="D116">
        <v>1369.3999999999999</v>
      </c>
      <c r="E116">
        <v>283.64999999999981</v>
      </c>
      <c r="F116">
        <v>0</v>
      </c>
      <c r="G116">
        <v>0</v>
      </c>
      <c r="H116">
        <v>0</v>
      </c>
      <c r="I116">
        <v>0</v>
      </c>
      <c r="J116">
        <v>0</v>
      </c>
      <c r="K116">
        <v>0</v>
      </c>
      <c r="L116">
        <v>0</v>
      </c>
      <c r="M116">
        <v>0</v>
      </c>
      <c r="N116">
        <v>0</v>
      </c>
      <c r="O116">
        <v>0</v>
      </c>
      <c r="P116">
        <v>0</v>
      </c>
      <c r="Q116">
        <v>0</v>
      </c>
      <c r="R116">
        <v>0</v>
      </c>
      <c r="S116">
        <v>0</v>
      </c>
      <c r="T116">
        <v>0</v>
      </c>
      <c r="U116">
        <v>1653.0499999999997</v>
      </c>
      <c r="X116" s="4">
        <v>350.7</v>
      </c>
      <c r="Y116" s="4">
        <v>283.64999999999981</v>
      </c>
      <c r="Z116" s="4">
        <v>835</v>
      </c>
      <c r="AA116" s="4">
        <v>183.70000000000002</v>
      </c>
      <c r="AB116" s="5">
        <v>1653.05</v>
      </c>
      <c r="AE116" s="4">
        <v>1670</v>
      </c>
    </row>
    <row r="117" spans="1:31">
      <c r="A117">
        <v>8733392</v>
      </c>
      <c r="B117" t="s">
        <v>139</v>
      </c>
      <c r="C117" t="s">
        <v>25</v>
      </c>
      <c r="D117">
        <v>2796.2</v>
      </c>
      <c r="E117">
        <v>311.54999999999956</v>
      </c>
      <c r="F117">
        <v>0</v>
      </c>
      <c r="G117">
        <v>0</v>
      </c>
      <c r="H117">
        <v>0</v>
      </c>
      <c r="I117">
        <v>0</v>
      </c>
      <c r="J117">
        <v>0</v>
      </c>
      <c r="K117">
        <v>0</v>
      </c>
      <c r="L117">
        <v>0</v>
      </c>
      <c r="M117">
        <v>0</v>
      </c>
      <c r="N117">
        <v>0</v>
      </c>
      <c r="O117">
        <v>0</v>
      </c>
      <c r="P117">
        <v>0</v>
      </c>
      <c r="Q117">
        <v>0</v>
      </c>
      <c r="R117">
        <v>0</v>
      </c>
      <c r="S117">
        <v>0</v>
      </c>
      <c r="T117">
        <v>0</v>
      </c>
      <c r="U117">
        <v>3107.7499999999995</v>
      </c>
      <c r="X117" s="4">
        <v>716.1</v>
      </c>
      <c r="Y117" s="4">
        <v>311.54999999999956</v>
      </c>
      <c r="Z117" s="4">
        <v>1705</v>
      </c>
      <c r="AA117" s="4">
        <v>375.1</v>
      </c>
      <c r="AB117" s="5">
        <v>3107.7499999999995</v>
      </c>
      <c r="AE117" s="4">
        <v>3410</v>
      </c>
    </row>
    <row r="118" spans="1:31">
      <c r="A118">
        <v>8733942</v>
      </c>
      <c r="B118" t="s">
        <v>140</v>
      </c>
      <c r="C118" t="s">
        <v>25</v>
      </c>
      <c r="D118">
        <v>4534.5999999999995</v>
      </c>
      <c r="E118">
        <v>567.3000000000003</v>
      </c>
      <c r="F118">
        <v>0</v>
      </c>
      <c r="G118">
        <v>0</v>
      </c>
      <c r="H118">
        <v>0</v>
      </c>
      <c r="I118">
        <v>0</v>
      </c>
      <c r="J118">
        <v>0</v>
      </c>
      <c r="K118">
        <v>0</v>
      </c>
      <c r="L118">
        <v>0</v>
      </c>
      <c r="M118">
        <v>0</v>
      </c>
      <c r="N118">
        <v>0</v>
      </c>
      <c r="O118">
        <v>0</v>
      </c>
      <c r="P118">
        <v>0</v>
      </c>
      <c r="Q118">
        <v>0</v>
      </c>
      <c r="R118">
        <v>0</v>
      </c>
      <c r="S118">
        <v>0</v>
      </c>
      <c r="T118">
        <v>0</v>
      </c>
      <c r="U118">
        <v>5101.9</v>
      </c>
      <c r="X118" s="4">
        <v>1161.3</v>
      </c>
      <c r="Y118" s="4">
        <v>567.3000000000003</v>
      </c>
      <c r="Z118" s="4">
        <v>2765</v>
      </c>
      <c r="AA118" s="4">
        <v>608.30000000000007</v>
      </c>
      <c r="AB118" s="5">
        <v>5101.9000000000005</v>
      </c>
      <c r="AE118" s="4">
        <v>5530</v>
      </c>
    </row>
    <row r="119" spans="1:31">
      <c r="A119">
        <v>8733943</v>
      </c>
      <c r="B119" t="s">
        <v>141</v>
      </c>
      <c r="C119" t="s">
        <v>25</v>
      </c>
      <c r="D119">
        <v>3304.6</v>
      </c>
      <c r="E119">
        <v>288.3000000000003</v>
      </c>
      <c r="F119">
        <v>0</v>
      </c>
      <c r="G119">
        <v>0</v>
      </c>
      <c r="H119">
        <v>0</v>
      </c>
      <c r="I119">
        <v>0</v>
      </c>
      <c r="J119">
        <v>0</v>
      </c>
      <c r="K119">
        <v>0</v>
      </c>
      <c r="L119">
        <v>0</v>
      </c>
      <c r="M119">
        <v>0</v>
      </c>
      <c r="N119">
        <v>0</v>
      </c>
      <c r="O119">
        <v>0</v>
      </c>
      <c r="P119">
        <v>0</v>
      </c>
      <c r="Q119">
        <v>0</v>
      </c>
      <c r="R119">
        <v>0</v>
      </c>
      <c r="S119">
        <v>0</v>
      </c>
      <c r="T119">
        <v>0</v>
      </c>
      <c r="U119">
        <v>3592.9</v>
      </c>
      <c r="X119" s="4">
        <v>846.30000000000007</v>
      </c>
      <c r="Y119" s="4">
        <v>288.3000000000003</v>
      </c>
      <c r="Z119" s="4">
        <v>2015</v>
      </c>
      <c r="AA119" s="4">
        <v>443.3</v>
      </c>
      <c r="AB119" s="5">
        <v>3592.9000000000005</v>
      </c>
      <c r="AE119" s="4">
        <v>4030</v>
      </c>
    </row>
    <row r="120" spans="1:31">
      <c r="A120">
        <v>8733945</v>
      </c>
      <c r="B120" t="s">
        <v>142</v>
      </c>
      <c r="C120" t="s">
        <v>25</v>
      </c>
      <c r="D120">
        <v>3320.9999999999995</v>
      </c>
      <c r="E120">
        <v>627.74999999999943</v>
      </c>
      <c r="F120">
        <v>0</v>
      </c>
      <c r="G120">
        <v>0</v>
      </c>
      <c r="H120">
        <v>0</v>
      </c>
      <c r="I120">
        <v>0</v>
      </c>
      <c r="J120">
        <v>0</v>
      </c>
      <c r="K120">
        <v>0</v>
      </c>
      <c r="L120">
        <v>0</v>
      </c>
      <c r="M120">
        <v>0</v>
      </c>
      <c r="N120">
        <v>0</v>
      </c>
      <c r="O120">
        <v>0</v>
      </c>
      <c r="P120">
        <v>0</v>
      </c>
      <c r="Q120">
        <v>0</v>
      </c>
      <c r="R120">
        <v>0</v>
      </c>
      <c r="S120">
        <v>0</v>
      </c>
      <c r="T120">
        <v>0</v>
      </c>
      <c r="U120">
        <v>3948.7499999999991</v>
      </c>
      <c r="X120" s="4">
        <v>850.5</v>
      </c>
      <c r="Y120" s="4">
        <v>627.74999999999943</v>
      </c>
      <c r="Z120" s="4">
        <v>2025</v>
      </c>
      <c r="AA120" s="4">
        <v>445.50000000000006</v>
      </c>
      <c r="AB120" s="5">
        <v>3948.7499999999995</v>
      </c>
      <c r="AE120" s="4">
        <v>4050</v>
      </c>
    </row>
    <row r="121" spans="1:31">
      <c r="A121">
        <v>8733946</v>
      </c>
      <c r="B121" t="s">
        <v>143</v>
      </c>
      <c r="C121" t="s">
        <v>25</v>
      </c>
      <c r="D121">
        <v>3222.6</v>
      </c>
      <c r="E121">
        <v>325.5</v>
      </c>
      <c r="F121">
        <v>0</v>
      </c>
      <c r="G121">
        <v>0</v>
      </c>
      <c r="H121">
        <v>0</v>
      </c>
      <c r="I121">
        <v>0</v>
      </c>
      <c r="J121">
        <v>0</v>
      </c>
      <c r="K121">
        <v>0</v>
      </c>
      <c r="L121">
        <v>0</v>
      </c>
      <c r="M121">
        <v>0</v>
      </c>
      <c r="N121">
        <v>0</v>
      </c>
      <c r="O121">
        <v>0</v>
      </c>
      <c r="P121">
        <v>0</v>
      </c>
      <c r="Q121">
        <v>0</v>
      </c>
      <c r="R121">
        <v>0</v>
      </c>
      <c r="S121">
        <v>0</v>
      </c>
      <c r="T121">
        <v>0</v>
      </c>
      <c r="U121">
        <v>3548.1</v>
      </c>
      <c r="X121" s="4">
        <v>825.30000000000007</v>
      </c>
      <c r="Y121" s="4">
        <v>325.5</v>
      </c>
      <c r="Z121" s="4">
        <v>1965</v>
      </c>
      <c r="AA121" s="4">
        <v>432.3</v>
      </c>
      <c r="AB121" s="5">
        <v>3548.1000000000004</v>
      </c>
      <c r="AE121" s="4">
        <v>3930</v>
      </c>
    </row>
    <row r="122" spans="1:31">
      <c r="A122">
        <v>8735200</v>
      </c>
      <c r="B122" t="s">
        <v>144</v>
      </c>
      <c r="C122" t="s">
        <v>25</v>
      </c>
      <c r="D122">
        <v>1434.9999999999998</v>
      </c>
      <c r="E122">
        <v>83.700000000000117</v>
      </c>
      <c r="F122">
        <v>0</v>
      </c>
      <c r="G122">
        <v>0</v>
      </c>
      <c r="H122">
        <v>0</v>
      </c>
      <c r="I122">
        <v>0</v>
      </c>
      <c r="J122">
        <v>0</v>
      </c>
      <c r="K122">
        <v>0</v>
      </c>
      <c r="L122">
        <v>0</v>
      </c>
      <c r="M122">
        <v>0</v>
      </c>
      <c r="N122">
        <v>0</v>
      </c>
      <c r="O122">
        <v>0</v>
      </c>
      <c r="P122">
        <v>0</v>
      </c>
      <c r="Q122">
        <v>0</v>
      </c>
      <c r="R122">
        <v>0</v>
      </c>
      <c r="S122">
        <v>0</v>
      </c>
      <c r="T122">
        <v>0</v>
      </c>
      <c r="U122">
        <v>1518.6999999999998</v>
      </c>
      <c r="X122" s="4">
        <v>367.5</v>
      </c>
      <c r="Y122" s="4">
        <v>83.700000000000117</v>
      </c>
      <c r="Z122" s="4">
        <v>875</v>
      </c>
      <c r="AA122" s="4">
        <v>192.50000000000003</v>
      </c>
      <c r="AB122" s="5">
        <v>1518.7</v>
      </c>
      <c r="AE122" s="4">
        <v>1750</v>
      </c>
    </row>
    <row r="123" spans="1:21">
      <c r="A123">
        <v>8732005</v>
      </c>
      <c r="B123" t="s">
        <v>145</v>
      </c>
      <c r="C123" t="s">
        <v>25</v>
      </c>
      <c r="D123">
        <v>0</v>
      </c>
      <c r="E123">
        <v>0</v>
      </c>
      <c r="F123">
        <v>0</v>
      </c>
      <c r="G123">
        <v>0</v>
      </c>
      <c r="H123">
        <v>0</v>
      </c>
      <c r="I123">
        <v>0</v>
      </c>
      <c r="J123">
        <v>0</v>
      </c>
      <c r="K123">
        <v>0</v>
      </c>
      <c r="L123">
        <v>0</v>
      </c>
      <c r="M123">
        <v>0</v>
      </c>
      <c r="N123">
        <v>0</v>
      </c>
      <c r="O123">
        <v>0</v>
      </c>
      <c r="P123">
        <v>0</v>
      </c>
      <c r="Q123">
        <v>0</v>
      </c>
      <c r="R123">
        <v>0</v>
      </c>
      <c r="S123">
        <v>0</v>
      </c>
      <c r="T123">
        <v>0</v>
      </c>
      <c r="U123">
        <v>0</v>
      </c>
    </row>
    <row r="124" spans="1:21">
      <c r="A124">
        <v>8732007</v>
      </c>
      <c r="B124" t="s">
        <v>146</v>
      </c>
      <c r="C124" t="s">
        <v>25</v>
      </c>
      <c r="D124">
        <v>0</v>
      </c>
      <c r="E124">
        <v>0</v>
      </c>
      <c r="F124">
        <v>0</v>
      </c>
      <c r="G124">
        <v>0</v>
      </c>
      <c r="H124">
        <v>0</v>
      </c>
      <c r="I124">
        <v>0</v>
      </c>
      <c r="J124">
        <v>0</v>
      </c>
      <c r="K124">
        <v>0</v>
      </c>
      <c r="L124">
        <v>0</v>
      </c>
      <c r="M124">
        <v>0</v>
      </c>
      <c r="N124">
        <v>0</v>
      </c>
      <c r="O124">
        <v>0</v>
      </c>
      <c r="P124">
        <v>0</v>
      </c>
      <c r="Q124">
        <v>0</v>
      </c>
      <c r="R124">
        <v>0</v>
      </c>
      <c r="S124">
        <v>0</v>
      </c>
      <c r="T124">
        <v>0</v>
      </c>
      <c r="U124">
        <v>0</v>
      </c>
    </row>
    <row r="125" spans="1:21">
      <c r="A125">
        <v>8732008</v>
      </c>
      <c r="B125" t="s">
        <v>147</v>
      </c>
      <c r="C125" t="s">
        <v>25</v>
      </c>
      <c r="D125">
        <v>0</v>
      </c>
      <c r="E125">
        <v>0</v>
      </c>
      <c r="F125">
        <v>0</v>
      </c>
      <c r="G125">
        <v>0</v>
      </c>
      <c r="H125">
        <v>0</v>
      </c>
      <c r="I125">
        <v>0</v>
      </c>
      <c r="J125">
        <v>0</v>
      </c>
      <c r="K125">
        <v>0</v>
      </c>
      <c r="L125">
        <v>0</v>
      </c>
      <c r="M125">
        <v>0</v>
      </c>
      <c r="N125">
        <v>0</v>
      </c>
      <c r="O125">
        <v>0</v>
      </c>
      <c r="P125">
        <v>0</v>
      </c>
      <c r="Q125">
        <v>0</v>
      </c>
      <c r="R125">
        <v>0</v>
      </c>
      <c r="S125">
        <v>0</v>
      </c>
      <c r="T125">
        <v>0</v>
      </c>
      <c r="U125">
        <v>0</v>
      </c>
    </row>
    <row r="126" spans="1:21">
      <c r="A126">
        <v>8732009</v>
      </c>
      <c r="B126" t="s">
        <v>148</v>
      </c>
      <c r="C126" t="s">
        <v>25</v>
      </c>
      <c r="D126">
        <v>0</v>
      </c>
      <c r="E126">
        <v>0</v>
      </c>
      <c r="F126">
        <v>0</v>
      </c>
      <c r="G126">
        <v>0</v>
      </c>
      <c r="H126">
        <v>0</v>
      </c>
      <c r="I126">
        <v>0</v>
      </c>
      <c r="J126">
        <v>0</v>
      </c>
      <c r="K126">
        <v>0</v>
      </c>
      <c r="L126">
        <v>0</v>
      </c>
      <c r="M126">
        <v>0</v>
      </c>
      <c r="N126">
        <v>0</v>
      </c>
      <c r="O126">
        <v>0</v>
      </c>
      <c r="P126">
        <v>0</v>
      </c>
      <c r="Q126">
        <v>0</v>
      </c>
      <c r="R126">
        <v>0</v>
      </c>
      <c r="S126">
        <v>0</v>
      </c>
      <c r="T126">
        <v>0</v>
      </c>
      <c r="U126">
        <v>0</v>
      </c>
    </row>
    <row r="127" spans="1:21">
      <c r="A127">
        <v>8732013</v>
      </c>
      <c r="B127" t="s">
        <v>149</v>
      </c>
      <c r="C127" t="s">
        <v>25</v>
      </c>
      <c r="D127">
        <v>0</v>
      </c>
      <c r="E127">
        <v>0</v>
      </c>
      <c r="F127">
        <v>0</v>
      </c>
      <c r="G127">
        <v>0</v>
      </c>
      <c r="H127">
        <v>0</v>
      </c>
      <c r="I127">
        <v>0</v>
      </c>
      <c r="J127">
        <v>0</v>
      </c>
      <c r="K127">
        <v>0</v>
      </c>
      <c r="L127">
        <v>0</v>
      </c>
      <c r="M127">
        <v>0</v>
      </c>
      <c r="N127">
        <v>0</v>
      </c>
      <c r="O127">
        <v>0</v>
      </c>
      <c r="P127">
        <v>0</v>
      </c>
      <c r="Q127">
        <v>0</v>
      </c>
      <c r="R127">
        <v>0</v>
      </c>
      <c r="S127">
        <v>0</v>
      </c>
      <c r="T127">
        <v>0</v>
      </c>
      <c r="U127">
        <v>0</v>
      </c>
    </row>
    <row r="128" spans="1:21">
      <c r="A128">
        <v>8732014</v>
      </c>
      <c r="B128" t="s">
        <v>150</v>
      </c>
      <c r="C128" t="s">
        <v>25</v>
      </c>
      <c r="D128">
        <v>0</v>
      </c>
      <c r="E128">
        <v>0</v>
      </c>
      <c r="F128">
        <v>0</v>
      </c>
      <c r="G128">
        <v>0</v>
      </c>
      <c r="H128">
        <v>0</v>
      </c>
      <c r="I128">
        <v>0</v>
      </c>
      <c r="J128">
        <v>0</v>
      </c>
      <c r="K128">
        <v>0</v>
      </c>
      <c r="L128">
        <v>0</v>
      </c>
      <c r="M128">
        <v>0</v>
      </c>
      <c r="N128">
        <v>0</v>
      </c>
      <c r="O128">
        <v>0</v>
      </c>
      <c r="P128">
        <v>0</v>
      </c>
      <c r="Q128">
        <v>0</v>
      </c>
      <c r="R128">
        <v>0</v>
      </c>
      <c r="S128">
        <v>0</v>
      </c>
      <c r="T128">
        <v>0</v>
      </c>
      <c r="U128">
        <v>0</v>
      </c>
    </row>
    <row r="129" spans="1:21">
      <c r="A129">
        <v>8732015</v>
      </c>
      <c r="B129" t="s">
        <v>151</v>
      </c>
      <c r="C129" t="s">
        <v>25</v>
      </c>
      <c r="D129">
        <v>0</v>
      </c>
      <c r="E129">
        <v>0</v>
      </c>
      <c r="F129">
        <v>0</v>
      </c>
      <c r="G129">
        <v>0</v>
      </c>
      <c r="H129">
        <v>0</v>
      </c>
      <c r="I129">
        <v>0</v>
      </c>
      <c r="J129">
        <v>0</v>
      </c>
      <c r="K129">
        <v>0</v>
      </c>
      <c r="L129">
        <v>0</v>
      </c>
      <c r="M129">
        <v>0</v>
      </c>
      <c r="N129">
        <v>0</v>
      </c>
      <c r="O129">
        <v>0</v>
      </c>
      <c r="P129">
        <v>0</v>
      </c>
      <c r="Q129">
        <v>0</v>
      </c>
      <c r="R129">
        <v>0</v>
      </c>
      <c r="S129">
        <v>0</v>
      </c>
      <c r="T129">
        <v>0</v>
      </c>
      <c r="U129">
        <v>0</v>
      </c>
    </row>
    <row r="130" spans="1:21">
      <c r="A130">
        <v>8732019</v>
      </c>
      <c r="B130" t="s">
        <v>152</v>
      </c>
      <c r="C130" t="s">
        <v>25</v>
      </c>
      <c r="D130">
        <v>0</v>
      </c>
      <c r="E130">
        <v>0</v>
      </c>
      <c r="F130">
        <v>0</v>
      </c>
      <c r="G130">
        <v>0</v>
      </c>
      <c r="H130">
        <v>0</v>
      </c>
      <c r="I130">
        <v>0</v>
      </c>
      <c r="J130">
        <v>0</v>
      </c>
      <c r="K130">
        <v>0</v>
      </c>
      <c r="L130">
        <v>0</v>
      </c>
      <c r="M130">
        <v>0</v>
      </c>
      <c r="N130">
        <v>0</v>
      </c>
      <c r="O130">
        <v>0</v>
      </c>
      <c r="P130">
        <v>0</v>
      </c>
      <c r="Q130">
        <v>0</v>
      </c>
      <c r="R130">
        <v>0</v>
      </c>
      <c r="S130">
        <v>0</v>
      </c>
      <c r="T130">
        <v>0</v>
      </c>
      <c r="U130">
        <v>0</v>
      </c>
    </row>
    <row r="131" spans="1:21">
      <c r="A131">
        <v>8732020</v>
      </c>
      <c r="B131" t="s">
        <v>153</v>
      </c>
      <c r="C131" t="s">
        <v>25</v>
      </c>
      <c r="D131">
        <v>0</v>
      </c>
      <c r="E131">
        <v>0</v>
      </c>
      <c r="F131">
        <v>0</v>
      </c>
      <c r="G131">
        <v>0</v>
      </c>
      <c r="H131">
        <v>0</v>
      </c>
      <c r="I131">
        <v>0</v>
      </c>
      <c r="J131">
        <v>0</v>
      </c>
      <c r="K131">
        <v>0</v>
      </c>
      <c r="L131">
        <v>0</v>
      </c>
      <c r="M131">
        <v>0</v>
      </c>
      <c r="N131">
        <v>0</v>
      </c>
      <c r="O131">
        <v>0</v>
      </c>
      <c r="P131">
        <v>0</v>
      </c>
      <c r="Q131">
        <v>0</v>
      </c>
      <c r="R131">
        <v>0</v>
      </c>
      <c r="S131">
        <v>0</v>
      </c>
      <c r="T131">
        <v>0</v>
      </c>
      <c r="U131">
        <v>0</v>
      </c>
    </row>
    <row r="132" spans="1:21">
      <c r="A132">
        <v>8732021</v>
      </c>
      <c r="B132" t="s">
        <v>154</v>
      </c>
      <c r="C132" t="s">
        <v>25</v>
      </c>
      <c r="D132">
        <v>0</v>
      </c>
      <c r="E132">
        <v>0</v>
      </c>
      <c r="F132">
        <v>0</v>
      </c>
      <c r="G132">
        <v>0</v>
      </c>
      <c r="H132">
        <v>0</v>
      </c>
      <c r="I132">
        <v>0</v>
      </c>
      <c r="J132">
        <v>0</v>
      </c>
      <c r="K132">
        <v>0</v>
      </c>
      <c r="L132">
        <v>0</v>
      </c>
      <c r="M132">
        <v>0</v>
      </c>
      <c r="N132">
        <v>0</v>
      </c>
      <c r="O132">
        <v>0</v>
      </c>
      <c r="P132">
        <v>0</v>
      </c>
      <c r="Q132">
        <v>0</v>
      </c>
      <c r="R132">
        <v>0</v>
      </c>
      <c r="S132">
        <v>0</v>
      </c>
      <c r="T132">
        <v>0</v>
      </c>
      <c r="U132">
        <v>0</v>
      </c>
    </row>
    <row r="133" spans="1:21">
      <c r="A133">
        <v>8732022</v>
      </c>
      <c r="B133" t="s">
        <v>155</v>
      </c>
      <c r="C133" t="s">
        <v>25</v>
      </c>
      <c r="D133">
        <v>0</v>
      </c>
      <c r="E133">
        <v>0</v>
      </c>
      <c r="F133">
        <v>0</v>
      </c>
      <c r="G133">
        <v>0</v>
      </c>
      <c r="H133">
        <v>0</v>
      </c>
      <c r="I133">
        <v>0</v>
      </c>
      <c r="J133">
        <v>0</v>
      </c>
      <c r="K133">
        <v>0</v>
      </c>
      <c r="L133">
        <v>0</v>
      </c>
      <c r="M133">
        <v>0</v>
      </c>
      <c r="N133">
        <v>0</v>
      </c>
      <c r="O133">
        <v>0</v>
      </c>
      <c r="P133">
        <v>0</v>
      </c>
      <c r="Q133">
        <v>0</v>
      </c>
      <c r="R133">
        <v>0</v>
      </c>
      <c r="S133">
        <v>0</v>
      </c>
      <c r="T133">
        <v>0</v>
      </c>
      <c r="U133">
        <v>0</v>
      </c>
    </row>
    <row r="134" spans="1:21">
      <c r="A134">
        <v>8732023</v>
      </c>
      <c r="B134" t="s">
        <v>156</v>
      </c>
      <c r="C134" t="s">
        <v>25</v>
      </c>
      <c r="D134">
        <v>0</v>
      </c>
      <c r="E134">
        <v>0</v>
      </c>
      <c r="F134">
        <v>0</v>
      </c>
      <c r="G134">
        <v>0</v>
      </c>
      <c r="H134">
        <v>0</v>
      </c>
      <c r="I134">
        <v>0</v>
      </c>
      <c r="J134">
        <v>0</v>
      </c>
      <c r="K134">
        <v>0</v>
      </c>
      <c r="L134">
        <v>0</v>
      </c>
      <c r="M134">
        <v>0</v>
      </c>
      <c r="N134">
        <v>0</v>
      </c>
      <c r="O134">
        <v>0</v>
      </c>
      <c r="P134">
        <v>0</v>
      </c>
      <c r="Q134">
        <v>0</v>
      </c>
      <c r="R134">
        <v>0</v>
      </c>
      <c r="S134">
        <v>0</v>
      </c>
      <c r="T134">
        <v>0</v>
      </c>
      <c r="U134">
        <v>0</v>
      </c>
    </row>
    <row r="135" spans="1:21">
      <c r="A135">
        <v>8732024</v>
      </c>
      <c r="B135" t="s">
        <v>157</v>
      </c>
      <c r="C135" t="s">
        <v>25</v>
      </c>
      <c r="D135">
        <v>0</v>
      </c>
      <c r="E135">
        <v>0</v>
      </c>
      <c r="F135">
        <v>0</v>
      </c>
      <c r="G135">
        <v>0</v>
      </c>
      <c r="H135">
        <v>0</v>
      </c>
      <c r="I135">
        <v>0</v>
      </c>
      <c r="J135">
        <v>0</v>
      </c>
      <c r="K135">
        <v>0</v>
      </c>
      <c r="L135">
        <v>0</v>
      </c>
      <c r="M135">
        <v>0</v>
      </c>
      <c r="N135">
        <v>0</v>
      </c>
      <c r="O135">
        <v>0</v>
      </c>
      <c r="P135">
        <v>0</v>
      </c>
      <c r="Q135">
        <v>0</v>
      </c>
      <c r="R135">
        <v>0</v>
      </c>
      <c r="S135">
        <v>0</v>
      </c>
      <c r="T135">
        <v>0</v>
      </c>
      <c r="U135">
        <v>0</v>
      </c>
    </row>
    <row r="136" spans="1:21">
      <c r="A136">
        <v>8732025</v>
      </c>
      <c r="B136" t="s">
        <v>158</v>
      </c>
      <c r="C136" t="s">
        <v>25</v>
      </c>
      <c r="D136">
        <v>0</v>
      </c>
      <c r="E136">
        <v>0</v>
      </c>
      <c r="F136">
        <v>0</v>
      </c>
      <c r="G136">
        <v>0</v>
      </c>
      <c r="H136">
        <v>0</v>
      </c>
      <c r="I136">
        <v>0</v>
      </c>
      <c r="J136">
        <v>0</v>
      </c>
      <c r="K136">
        <v>0</v>
      </c>
      <c r="L136">
        <v>0</v>
      </c>
      <c r="M136">
        <v>0</v>
      </c>
      <c r="N136">
        <v>0</v>
      </c>
      <c r="O136">
        <v>0</v>
      </c>
      <c r="P136">
        <v>0</v>
      </c>
      <c r="Q136">
        <v>0</v>
      </c>
      <c r="R136">
        <v>0</v>
      </c>
      <c r="S136">
        <v>0</v>
      </c>
      <c r="T136">
        <v>0</v>
      </c>
      <c r="U136">
        <v>0</v>
      </c>
    </row>
    <row r="137" spans="1:21">
      <c r="A137">
        <v>8732026</v>
      </c>
      <c r="B137" t="s">
        <v>159</v>
      </c>
      <c r="C137" t="s">
        <v>25</v>
      </c>
      <c r="D137">
        <v>0</v>
      </c>
      <c r="E137">
        <v>0</v>
      </c>
      <c r="F137">
        <v>0</v>
      </c>
      <c r="G137">
        <v>0</v>
      </c>
      <c r="H137">
        <v>0</v>
      </c>
      <c r="I137">
        <v>0</v>
      </c>
      <c r="J137">
        <v>0</v>
      </c>
      <c r="K137">
        <v>0</v>
      </c>
      <c r="L137">
        <v>0</v>
      </c>
      <c r="M137">
        <v>0</v>
      </c>
      <c r="N137">
        <v>0</v>
      </c>
      <c r="O137">
        <v>0</v>
      </c>
      <c r="P137">
        <v>0</v>
      </c>
      <c r="Q137">
        <v>0</v>
      </c>
      <c r="R137">
        <v>0</v>
      </c>
      <c r="S137">
        <v>0</v>
      </c>
      <c r="T137">
        <v>0</v>
      </c>
      <c r="U137">
        <v>0</v>
      </c>
    </row>
    <row r="138" spans="1:21">
      <c r="A138">
        <v>8732027</v>
      </c>
      <c r="B138" t="s">
        <v>160</v>
      </c>
      <c r="C138" t="s">
        <v>25</v>
      </c>
      <c r="D138">
        <v>0</v>
      </c>
      <c r="E138">
        <v>0</v>
      </c>
      <c r="F138">
        <v>0</v>
      </c>
      <c r="G138">
        <v>0</v>
      </c>
      <c r="H138">
        <v>0</v>
      </c>
      <c r="I138">
        <v>0</v>
      </c>
      <c r="J138">
        <v>0</v>
      </c>
      <c r="K138">
        <v>0</v>
      </c>
      <c r="L138">
        <v>0</v>
      </c>
      <c r="M138">
        <v>0</v>
      </c>
      <c r="N138">
        <v>0</v>
      </c>
      <c r="O138">
        <v>0</v>
      </c>
      <c r="P138">
        <v>0</v>
      </c>
      <c r="Q138">
        <v>0</v>
      </c>
      <c r="R138">
        <v>0</v>
      </c>
      <c r="S138">
        <v>0</v>
      </c>
      <c r="T138">
        <v>0</v>
      </c>
      <c r="U138">
        <v>0</v>
      </c>
    </row>
    <row r="139" spans="1:21">
      <c r="A139">
        <v>8732030</v>
      </c>
      <c r="B139" t="s">
        <v>161</v>
      </c>
      <c r="C139" t="s">
        <v>25</v>
      </c>
      <c r="D139">
        <v>0</v>
      </c>
      <c r="E139">
        <v>0</v>
      </c>
      <c r="F139">
        <v>0</v>
      </c>
      <c r="G139">
        <v>0</v>
      </c>
      <c r="H139">
        <v>0</v>
      </c>
      <c r="I139">
        <v>0</v>
      </c>
      <c r="J139">
        <v>0</v>
      </c>
      <c r="K139">
        <v>0</v>
      </c>
      <c r="L139">
        <v>0</v>
      </c>
      <c r="M139">
        <v>0</v>
      </c>
      <c r="N139">
        <v>0</v>
      </c>
      <c r="O139">
        <v>0</v>
      </c>
      <c r="P139">
        <v>0</v>
      </c>
      <c r="Q139">
        <v>0</v>
      </c>
      <c r="R139">
        <v>0</v>
      </c>
      <c r="S139">
        <v>0</v>
      </c>
      <c r="T139">
        <v>0</v>
      </c>
      <c r="U139">
        <v>0</v>
      </c>
    </row>
    <row r="140" spans="1:21">
      <c r="A140">
        <v>8732032</v>
      </c>
      <c r="B140" t="s">
        <v>162</v>
      </c>
      <c r="C140" t="s">
        <v>25</v>
      </c>
      <c r="D140">
        <v>0</v>
      </c>
      <c r="E140">
        <v>0</v>
      </c>
      <c r="F140">
        <v>0</v>
      </c>
      <c r="G140">
        <v>0</v>
      </c>
      <c r="H140">
        <v>0</v>
      </c>
      <c r="I140">
        <v>0</v>
      </c>
      <c r="J140">
        <v>0</v>
      </c>
      <c r="K140">
        <v>0</v>
      </c>
      <c r="L140">
        <v>0</v>
      </c>
      <c r="M140">
        <v>0</v>
      </c>
      <c r="N140">
        <v>0</v>
      </c>
      <c r="O140">
        <v>0</v>
      </c>
      <c r="P140">
        <v>0</v>
      </c>
      <c r="Q140">
        <v>0</v>
      </c>
      <c r="R140">
        <v>0</v>
      </c>
      <c r="S140">
        <v>0</v>
      </c>
      <c r="T140">
        <v>0</v>
      </c>
      <c r="U140">
        <v>0</v>
      </c>
    </row>
    <row r="141" spans="1:21">
      <c r="A141">
        <v>8732034</v>
      </c>
      <c r="B141" t="s">
        <v>163</v>
      </c>
      <c r="C141" t="s">
        <v>25</v>
      </c>
      <c r="D141">
        <v>0</v>
      </c>
      <c r="E141">
        <v>0</v>
      </c>
      <c r="F141">
        <v>0</v>
      </c>
      <c r="G141">
        <v>0</v>
      </c>
      <c r="H141">
        <v>0</v>
      </c>
      <c r="I141">
        <v>0</v>
      </c>
      <c r="J141">
        <v>0</v>
      </c>
      <c r="K141">
        <v>0</v>
      </c>
      <c r="L141">
        <v>0</v>
      </c>
      <c r="M141">
        <v>0</v>
      </c>
      <c r="N141">
        <v>0</v>
      </c>
      <c r="O141">
        <v>0</v>
      </c>
      <c r="P141">
        <v>0</v>
      </c>
      <c r="Q141">
        <v>0</v>
      </c>
      <c r="R141">
        <v>0</v>
      </c>
      <c r="S141">
        <v>0</v>
      </c>
      <c r="T141">
        <v>0</v>
      </c>
      <c r="U141">
        <v>0</v>
      </c>
    </row>
    <row r="142" spans="1:21">
      <c r="A142">
        <v>8732036</v>
      </c>
      <c r="B142" t="s">
        <v>164</v>
      </c>
      <c r="C142" t="s">
        <v>25</v>
      </c>
      <c r="D142">
        <v>0</v>
      </c>
      <c r="E142">
        <v>0</v>
      </c>
      <c r="F142">
        <v>0</v>
      </c>
      <c r="G142">
        <v>0</v>
      </c>
      <c r="H142">
        <v>0</v>
      </c>
      <c r="I142">
        <v>0</v>
      </c>
      <c r="J142">
        <v>0</v>
      </c>
      <c r="K142">
        <v>0</v>
      </c>
      <c r="L142">
        <v>0</v>
      </c>
      <c r="M142">
        <v>0</v>
      </c>
      <c r="N142">
        <v>0</v>
      </c>
      <c r="O142">
        <v>0</v>
      </c>
      <c r="P142">
        <v>0</v>
      </c>
      <c r="Q142">
        <v>0</v>
      </c>
      <c r="R142">
        <v>0</v>
      </c>
      <c r="S142">
        <v>0</v>
      </c>
      <c r="T142">
        <v>0</v>
      </c>
      <c r="U142">
        <v>0</v>
      </c>
    </row>
    <row r="143" spans="1:21">
      <c r="A143">
        <v>8732037</v>
      </c>
      <c r="B143" t="s">
        <v>165</v>
      </c>
      <c r="C143" t="s">
        <v>25</v>
      </c>
      <c r="D143">
        <v>0</v>
      </c>
      <c r="E143">
        <v>0</v>
      </c>
      <c r="F143">
        <v>0</v>
      </c>
      <c r="G143">
        <v>0</v>
      </c>
      <c r="H143">
        <v>0</v>
      </c>
      <c r="I143">
        <v>0</v>
      </c>
      <c r="J143">
        <v>0</v>
      </c>
      <c r="K143">
        <v>0</v>
      </c>
      <c r="L143">
        <v>0</v>
      </c>
      <c r="M143">
        <v>0</v>
      </c>
      <c r="N143">
        <v>0</v>
      </c>
      <c r="O143">
        <v>0</v>
      </c>
      <c r="P143">
        <v>0</v>
      </c>
      <c r="Q143">
        <v>0</v>
      </c>
      <c r="R143">
        <v>0</v>
      </c>
      <c r="S143">
        <v>0</v>
      </c>
      <c r="T143">
        <v>0</v>
      </c>
      <c r="U143">
        <v>0</v>
      </c>
    </row>
    <row r="144" spans="1:21">
      <c r="A144">
        <v>8732038</v>
      </c>
      <c r="B144" t="s">
        <v>166</v>
      </c>
      <c r="C144" t="s">
        <v>25</v>
      </c>
      <c r="D144">
        <v>0</v>
      </c>
      <c r="E144">
        <v>0</v>
      </c>
      <c r="F144">
        <v>0</v>
      </c>
      <c r="G144">
        <v>0</v>
      </c>
      <c r="H144">
        <v>0</v>
      </c>
      <c r="I144">
        <v>0</v>
      </c>
      <c r="J144">
        <v>0</v>
      </c>
      <c r="K144">
        <v>0</v>
      </c>
      <c r="L144">
        <v>0</v>
      </c>
      <c r="M144">
        <v>0</v>
      </c>
      <c r="N144">
        <v>0</v>
      </c>
      <c r="O144">
        <v>0</v>
      </c>
      <c r="P144">
        <v>0</v>
      </c>
      <c r="Q144">
        <v>0</v>
      </c>
      <c r="R144">
        <v>0</v>
      </c>
      <c r="S144">
        <v>0</v>
      </c>
      <c r="T144">
        <v>0</v>
      </c>
      <c r="U144">
        <v>0</v>
      </c>
    </row>
    <row r="145" spans="1:21">
      <c r="A145">
        <v>8732040</v>
      </c>
      <c r="B145" t="s">
        <v>167</v>
      </c>
      <c r="C145" t="s">
        <v>25</v>
      </c>
      <c r="D145">
        <v>0</v>
      </c>
      <c r="E145">
        <v>0</v>
      </c>
      <c r="F145">
        <v>0</v>
      </c>
      <c r="G145">
        <v>0</v>
      </c>
      <c r="H145">
        <v>0</v>
      </c>
      <c r="I145">
        <v>0</v>
      </c>
      <c r="J145">
        <v>0</v>
      </c>
      <c r="K145">
        <v>0</v>
      </c>
      <c r="L145">
        <v>0</v>
      </c>
      <c r="M145">
        <v>0</v>
      </c>
      <c r="N145">
        <v>0</v>
      </c>
      <c r="O145">
        <v>0</v>
      </c>
      <c r="P145">
        <v>0</v>
      </c>
      <c r="Q145">
        <v>0</v>
      </c>
      <c r="R145">
        <v>0</v>
      </c>
      <c r="S145">
        <v>0</v>
      </c>
      <c r="T145">
        <v>0</v>
      </c>
      <c r="U145">
        <v>0</v>
      </c>
    </row>
    <row r="146" spans="1:21">
      <c r="A146">
        <v>8732041</v>
      </c>
      <c r="B146" t="s">
        <v>168</v>
      </c>
      <c r="C146" t="s">
        <v>25</v>
      </c>
      <c r="D146">
        <v>0</v>
      </c>
      <c r="E146">
        <v>0</v>
      </c>
      <c r="F146">
        <v>0</v>
      </c>
      <c r="G146">
        <v>0</v>
      </c>
      <c r="H146">
        <v>0</v>
      </c>
      <c r="I146">
        <v>0</v>
      </c>
      <c r="J146">
        <v>0</v>
      </c>
      <c r="K146">
        <v>0</v>
      </c>
      <c r="L146">
        <v>0</v>
      </c>
      <c r="M146">
        <v>0</v>
      </c>
      <c r="N146">
        <v>0</v>
      </c>
      <c r="O146">
        <v>0</v>
      </c>
      <c r="P146">
        <v>0</v>
      </c>
      <c r="Q146">
        <v>0</v>
      </c>
      <c r="R146">
        <v>0</v>
      </c>
      <c r="S146">
        <v>0</v>
      </c>
      <c r="T146">
        <v>0</v>
      </c>
      <c r="U146">
        <v>0</v>
      </c>
    </row>
    <row r="147" spans="1:21">
      <c r="A147">
        <v>8732042</v>
      </c>
      <c r="B147" t="s">
        <v>169</v>
      </c>
      <c r="C147" t="s">
        <v>25</v>
      </c>
      <c r="D147">
        <v>0</v>
      </c>
      <c r="E147">
        <v>0</v>
      </c>
      <c r="F147">
        <v>0</v>
      </c>
      <c r="G147">
        <v>0</v>
      </c>
      <c r="H147">
        <v>0</v>
      </c>
      <c r="I147">
        <v>0</v>
      </c>
      <c r="J147">
        <v>0</v>
      </c>
      <c r="K147">
        <v>0</v>
      </c>
      <c r="L147">
        <v>0</v>
      </c>
      <c r="M147">
        <v>0</v>
      </c>
      <c r="N147">
        <v>0</v>
      </c>
      <c r="O147">
        <v>0</v>
      </c>
      <c r="P147">
        <v>0</v>
      </c>
      <c r="Q147">
        <v>0</v>
      </c>
      <c r="R147">
        <v>0</v>
      </c>
      <c r="S147">
        <v>0</v>
      </c>
      <c r="T147">
        <v>0</v>
      </c>
      <c r="U147">
        <v>0</v>
      </c>
    </row>
    <row r="148" spans="1:21">
      <c r="A148">
        <v>8732044</v>
      </c>
      <c r="B148" t="s">
        <v>170</v>
      </c>
      <c r="C148" t="s">
        <v>25</v>
      </c>
      <c r="D148">
        <v>0</v>
      </c>
      <c r="E148">
        <v>0</v>
      </c>
      <c r="F148">
        <v>0</v>
      </c>
      <c r="G148">
        <v>0</v>
      </c>
      <c r="H148">
        <v>0</v>
      </c>
      <c r="I148">
        <v>0</v>
      </c>
      <c r="J148">
        <v>0</v>
      </c>
      <c r="K148">
        <v>0</v>
      </c>
      <c r="L148">
        <v>0</v>
      </c>
      <c r="M148">
        <v>0</v>
      </c>
      <c r="N148">
        <v>0</v>
      </c>
      <c r="O148">
        <v>0</v>
      </c>
      <c r="P148">
        <v>0</v>
      </c>
      <c r="Q148">
        <v>0</v>
      </c>
      <c r="R148">
        <v>0</v>
      </c>
      <c r="S148">
        <v>0</v>
      </c>
      <c r="T148">
        <v>0</v>
      </c>
      <c r="U148">
        <v>0</v>
      </c>
    </row>
    <row r="149" spans="1:21">
      <c r="A149">
        <v>8732045</v>
      </c>
      <c r="B149" t="s">
        <v>171</v>
      </c>
      <c r="C149" t="s">
        <v>25</v>
      </c>
      <c r="D149">
        <v>0</v>
      </c>
      <c r="E149">
        <v>0</v>
      </c>
      <c r="F149">
        <v>0</v>
      </c>
      <c r="G149">
        <v>0</v>
      </c>
      <c r="H149">
        <v>0</v>
      </c>
      <c r="I149">
        <v>0</v>
      </c>
      <c r="J149">
        <v>0</v>
      </c>
      <c r="K149">
        <v>0</v>
      </c>
      <c r="L149">
        <v>0</v>
      </c>
      <c r="M149">
        <v>0</v>
      </c>
      <c r="N149">
        <v>0</v>
      </c>
      <c r="O149">
        <v>0</v>
      </c>
      <c r="P149">
        <v>0</v>
      </c>
      <c r="Q149">
        <v>0</v>
      </c>
      <c r="R149">
        <v>0</v>
      </c>
      <c r="S149">
        <v>0</v>
      </c>
      <c r="T149">
        <v>0</v>
      </c>
      <c r="U149">
        <v>0</v>
      </c>
    </row>
    <row r="150" spans="1:21">
      <c r="A150">
        <v>8732049</v>
      </c>
      <c r="B150" t="s">
        <v>172</v>
      </c>
      <c r="C150" t="s">
        <v>25</v>
      </c>
      <c r="D150">
        <v>0</v>
      </c>
      <c r="E150">
        <v>0</v>
      </c>
      <c r="F150">
        <v>0</v>
      </c>
      <c r="G150">
        <v>0</v>
      </c>
      <c r="H150">
        <v>0</v>
      </c>
      <c r="I150">
        <v>0</v>
      </c>
      <c r="J150">
        <v>0</v>
      </c>
      <c r="K150">
        <v>0</v>
      </c>
      <c r="L150">
        <v>0</v>
      </c>
      <c r="M150">
        <v>0</v>
      </c>
      <c r="N150">
        <v>0</v>
      </c>
      <c r="O150">
        <v>0</v>
      </c>
      <c r="P150">
        <v>0</v>
      </c>
      <c r="Q150">
        <v>0</v>
      </c>
      <c r="R150">
        <v>0</v>
      </c>
      <c r="S150">
        <v>0</v>
      </c>
      <c r="T150">
        <v>0</v>
      </c>
      <c r="U150">
        <v>0</v>
      </c>
    </row>
    <row r="151" spans="1:21">
      <c r="A151">
        <v>8732050</v>
      </c>
      <c r="B151" t="s">
        <v>173</v>
      </c>
      <c r="C151" t="s">
        <v>25</v>
      </c>
      <c r="D151">
        <v>0</v>
      </c>
      <c r="E151">
        <v>0</v>
      </c>
      <c r="F151">
        <v>0</v>
      </c>
      <c r="G151">
        <v>0</v>
      </c>
      <c r="H151">
        <v>0</v>
      </c>
      <c r="I151">
        <v>0</v>
      </c>
      <c r="J151">
        <v>0</v>
      </c>
      <c r="K151">
        <v>0</v>
      </c>
      <c r="L151">
        <v>0</v>
      </c>
      <c r="M151">
        <v>0</v>
      </c>
      <c r="N151">
        <v>0</v>
      </c>
      <c r="O151">
        <v>0</v>
      </c>
      <c r="P151">
        <v>0</v>
      </c>
      <c r="Q151">
        <v>0</v>
      </c>
      <c r="R151">
        <v>0</v>
      </c>
      <c r="S151">
        <v>0</v>
      </c>
      <c r="T151">
        <v>0</v>
      </c>
      <c r="U151">
        <v>0</v>
      </c>
    </row>
    <row r="152" spans="1:21">
      <c r="A152">
        <v>8732051</v>
      </c>
      <c r="B152" t="s">
        <v>174</v>
      </c>
      <c r="C152" t="s">
        <v>25</v>
      </c>
      <c r="D152">
        <v>0</v>
      </c>
      <c r="E152">
        <v>0</v>
      </c>
      <c r="F152">
        <v>0</v>
      </c>
      <c r="G152">
        <v>0</v>
      </c>
      <c r="H152">
        <v>0</v>
      </c>
      <c r="I152">
        <v>0</v>
      </c>
      <c r="J152">
        <v>0</v>
      </c>
      <c r="K152">
        <v>0</v>
      </c>
      <c r="L152">
        <v>0</v>
      </c>
      <c r="M152">
        <v>0</v>
      </c>
      <c r="N152">
        <v>0</v>
      </c>
      <c r="O152">
        <v>0</v>
      </c>
      <c r="P152">
        <v>0</v>
      </c>
      <c r="Q152">
        <v>0</v>
      </c>
      <c r="R152">
        <v>0</v>
      </c>
      <c r="S152">
        <v>0</v>
      </c>
      <c r="T152">
        <v>0</v>
      </c>
      <c r="U152">
        <v>0</v>
      </c>
    </row>
    <row r="153" spans="1:21">
      <c r="A153">
        <v>8732052</v>
      </c>
      <c r="B153" t="s">
        <v>175</v>
      </c>
      <c r="C153" t="s">
        <v>25</v>
      </c>
      <c r="D153">
        <v>0</v>
      </c>
      <c r="E153">
        <v>0</v>
      </c>
      <c r="F153">
        <v>0</v>
      </c>
      <c r="G153">
        <v>0</v>
      </c>
      <c r="H153">
        <v>0</v>
      </c>
      <c r="I153">
        <v>0</v>
      </c>
      <c r="J153">
        <v>0</v>
      </c>
      <c r="K153">
        <v>0</v>
      </c>
      <c r="L153">
        <v>0</v>
      </c>
      <c r="M153">
        <v>0</v>
      </c>
      <c r="N153">
        <v>0</v>
      </c>
      <c r="O153">
        <v>0</v>
      </c>
      <c r="P153">
        <v>0</v>
      </c>
      <c r="Q153">
        <v>0</v>
      </c>
      <c r="R153">
        <v>0</v>
      </c>
      <c r="S153">
        <v>0</v>
      </c>
      <c r="T153">
        <v>0</v>
      </c>
      <c r="U153">
        <v>0</v>
      </c>
    </row>
    <row r="154" spans="1:21">
      <c r="A154">
        <v>8732053</v>
      </c>
      <c r="B154" t="s">
        <v>176</v>
      </c>
      <c r="C154" t="s">
        <v>25</v>
      </c>
      <c r="D154">
        <v>0</v>
      </c>
      <c r="E154">
        <v>0</v>
      </c>
      <c r="F154">
        <v>0</v>
      </c>
      <c r="G154">
        <v>0</v>
      </c>
      <c r="H154">
        <v>0</v>
      </c>
      <c r="I154">
        <v>0</v>
      </c>
      <c r="J154">
        <v>0</v>
      </c>
      <c r="K154">
        <v>0</v>
      </c>
      <c r="L154">
        <v>0</v>
      </c>
      <c r="M154">
        <v>0</v>
      </c>
      <c r="N154">
        <v>0</v>
      </c>
      <c r="O154">
        <v>0</v>
      </c>
      <c r="P154">
        <v>0</v>
      </c>
      <c r="Q154">
        <v>0</v>
      </c>
      <c r="R154">
        <v>0</v>
      </c>
      <c r="S154">
        <v>0</v>
      </c>
      <c r="T154">
        <v>0</v>
      </c>
      <c r="U154">
        <v>0</v>
      </c>
    </row>
    <row r="155" spans="1:21">
      <c r="A155">
        <v>8732055</v>
      </c>
      <c r="B155" t="s">
        <v>177</v>
      </c>
      <c r="C155" t="s">
        <v>25</v>
      </c>
      <c r="D155">
        <v>0</v>
      </c>
      <c r="E155">
        <v>0</v>
      </c>
      <c r="F155">
        <v>0</v>
      </c>
      <c r="G155">
        <v>0</v>
      </c>
      <c r="H155">
        <v>0</v>
      </c>
      <c r="I155">
        <v>0</v>
      </c>
      <c r="J155">
        <v>0</v>
      </c>
      <c r="K155">
        <v>0</v>
      </c>
      <c r="L155">
        <v>0</v>
      </c>
      <c r="M155">
        <v>0</v>
      </c>
      <c r="N155">
        <v>0</v>
      </c>
      <c r="O155">
        <v>0</v>
      </c>
      <c r="P155">
        <v>0</v>
      </c>
      <c r="Q155">
        <v>0</v>
      </c>
      <c r="R155">
        <v>0</v>
      </c>
      <c r="S155">
        <v>0</v>
      </c>
      <c r="T155">
        <v>0</v>
      </c>
      <c r="U155">
        <v>0</v>
      </c>
    </row>
    <row r="156" spans="1:21">
      <c r="A156">
        <v>8732057</v>
      </c>
      <c r="B156" t="s">
        <v>178</v>
      </c>
      <c r="C156" t="s">
        <v>25</v>
      </c>
      <c r="D156">
        <v>0</v>
      </c>
      <c r="E156">
        <v>0</v>
      </c>
      <c r="F156">
        <v>0</v>
      </c>
      <c r="G156">
        <v>0</v>
      </c>
      <c r="H156">
        <v>0</v>
      </c>
      <c r="I156">
        <v>0</v>
      </c>
      <c r="J156">
        <v>0</v>
      </c>
      <c r="K156">
        <v>0</v>
      </c>
      <c r="L156">
        <v>0</v>
      </c>
      <c r="M156">
        <v>0</v>
      </c>
      <c r="N156">
        <v>0</v>
      </c>
      <c r="O156">
        <v>0</v>
      </c>
      <c r="P156">
        <v>0</v>
      </c>
      <c r="Q156">
        <v>0</v>
      </c>
      <c r="R156">
        <v>0</v>
      </c>
      <c r="S156">
        <v>0</v>
      </c>
      <c r="T156">
        <v>0</v>
      </c>
      <c r="U156">
        <v>0</v>
      </c>
    </row>
    <row r="157" spans="1:21">
      <c r="A157">
        <v>8732058</v>
      </c>
      <c r="B157" t="s">
        <v>179</v>
      </c>
      <c r="C157" t="s">
        <v>25</v>
      </c>
      <c r="D157">
        <v>0</v>
      </c>
      <c r="E157">
        <v>0</v>
      </c>
      <c r="F157">
        <v>0</v>
      </c>
      <c r="G157">
        <v>0</v>
      </c>
      <c r="H157">
        <v>0</v>
      </c>
      <c r="I157">
        <v>0</v>
      </c>
      <c r="J157">
        <v>0</v>
      </c>
      <c r="K157">
        <v>0</v>
      </c>
      <c r="L157">
        <v>0</v>
      </c>
      <c r="M157">
        <v>0</v>
      </c>
      <c r="N157">
        <v>0</v>
      </c>
      <c r="O157">
        <v>0</v>
      </c>
      <c r="P157">
        <v>0</v>
      </c>
      <c r="Q157">
        <v>0</v>
      </c>
      <c r="R157">
        <v>0</v>
      </c>
      <c r="S157">
        <v>0</v>
      </c>
      <c r="T157">
        <v>0</v>
      </c>
      <c r="U157">
        <v>0</v>
      </c>
    </row>
    <row r="158" spans="1:21">
      <c r="A158">
        <v>8732061</v>
      </c>
      <c r="B158" t="s">
        <v>180</v>
      </c>
      <c r="C158" t="s">
        <v>25</v>
      </c>
      <c r="D158">
        <v>0</v>
      </c>
      <c r="E158">
        <v>0</v>
      </c>
      <c r="F158">
        <v>0</v>
      </c>
      <c r="G158">
        <v>0</v>
      </c>
      <c r="H158">
        <v>0</v>
      </c>
      <c r="I158">
        <v>0</v>
      </c>
      <c r="J158">
        <v>0</v>
      </c>
      <c r="K158">
        <v>0</v>
      </c>
      <c r="L158">
        <v>0</v>
      </c>
      <c r="M158">
        <v>0</v>
      </c>
      <c r="N158">
        <v>0</v>
      </c>
      <c r="O158">
        <v>0</v>
      </c>
      <c r="P158">
        <v>0</v>
      </c>
      <c r="Q158">
        <v>0</v>
      </c>
      <c r="R158">
        <v>0</v>
      </c>
      <c r="S158">
        <v>0</v>
      </c>
      <c r="T158">
        <v>0</v>
      </c>
      <c r="U158">
        <v>0</v>
      </c>
    </row>
    <row r="159" spans="1:21">
      <c r="A159">
        <v>8732067</v>
      </c>
      <c r="B159" t="s">
        <v>181</v>
      </c>
      <c r="C159" t="s">
        <v>25</v>
      </c>
      <c r="D159">
        <v>0</v>
      </c>
      <c r="E159">
        <v>0</v>
      </c>
      <c r="F159">
        <v>0</v>
      </c>
      <c r="G159">
        <v>0</v>
      </c>
      <c r="H159">
        <v>0</v>
      </c>
      <c r="I159">
        <v>0</v>
      </c>
      <c r="J159">
        <v>0</v>
      </c>
      <c r="K159">
        <v>0</v>
      </c>
      <c r="L159">
        <v>0</v>
      </c>
      <c r="M159">
        <v>0</v>
      </c>
      <c r="N159">
        <v>0</v>
      </c>
      <c r="O159">
        <v>0</v>
      </c>
      <c r="P159">
        <v>0</v>
      </c>
      <c r="Q159">
        <v>0</v>
      </c>
      <c r="R159">
        <v>0</v>
      </c>
      <c r="S159">
        <v>0</v>
      </c>
      <c r="T159">
        <v>0</v>
      </c>
      <c r="U159">
        <v>0</v>
      </c>
    </row>
    <row r="160" spans="1:21">
      <c r="A160">
        <v>8732071</v>
      </c>
      <c r="B160" t="s">
        <v>182</v>
      </c>
      <c r="C160" t="s">
        <v>25</v>
      </c>
      <c r="D160">
        <v>0</v>
      </c>
      <c r="E160">
        <v>0</v>
      </c>
      <c r="F160">
        <v>0</v>
      </c>
      <c r="G160">
        <v>0</v>
      </c>
      <c r="H160">
        <v>0</v>
      </c>
      <c r="I160">
        <v>0</v>
      </c>
      <c r="J160">
        <v>0</v>
      </c>
      <c r="K160">
        <v>0</v>
      </c>
      <c r="L160">
        <v>0</v>
      </c>
      <c r="M160">
        <v>0</v>
      </c>
      <c r="N160">
        <v>0</v>
      </c>
      <c r="O160">
        <v>0</v>
      </c>
      <c r="P160">
        <v>0</v>
      </c>
      <c r="Q160">
        <v>0</v>
      </c>
      <c r="R160">
        <v>0</v>
      </c>
      <c r="S160">
        <v>0</v>
      </c>
      <c r="T160">
        <v>0</v>
      </c>
      <c r="U160">
        <v>0</v>
      </c>
    </row>
    <row r="161" spans="1:21">
      <c r="A161">
        <v>8732072</v>
      </c>
      <c r="B161" t="s">
        <v>183</v>
      </c>
      <c r="C161" t="s">
        <v>25</v>
      </c>
      <c r="D161">
        <v>0</v>
      </c>
      <c r="E161">
        <v>0</v>
      </c>
      <c r="F161">
        <v>0</v>
      </c>
      <c r="G161">
        <v>0</v>
      </c>
      <c r="H161">
        <v>0</v>
      </c>
      <c r="I161">
        <v>0</v>
      </c>
      <c r="J161">
        <v>0</v>
      </c>
      <c r="K161">
        <v>0</v>
      </c>
      <c r="L161">
        <v>0</v>
      </c>
      <c r="M161">
        <v>0</v>
      </c>
      <c r="N161">
        <v>0</v>
      </c>
      <c r="O161">
        <v>0</v>
      </c>
      <c r="P161">
        <v>0</v>
      </c>
      <c r="Q161">
        <v>0</v>
      </c>
      <c r="R161">
        <v>0</v>
      </c>
      <c r="S161">
        <v>0</v>
      </c>
      <c r="T161">
        <v>0</v>
      </c>
      <c r="U161">
        <v>0</v>
      </c>
    </row>
    <row r="162" spans="1:21">
      <c r="A162">
        <v>8732073</v>
      </c>
      <c r="B162" t="s">
        <v>184</v>
      </c>
      <c r="C162" t="s">
        <v>25</v>
      </c>
      <c r="D162">
        <v>0</v>
      </c>
      <c r="E162">
        <v>0</v>
      </c>
      <c r="F162">
        <v>0</v>
      </c>
      <c r="G162">
        <v>0</v>
      </c>
      <c r="H162">
        <v>0</v>
      </c>
      <c r="I162">
        <v>0</v>
      </c>
      <c r="J162">
        <v>0</v>
      </c>
      <c r="K162">
        <v>0</v>
      </c>
      <c r="L162">
        <v>0</v>
      </c>
      <c r="M162">
        <v>0</v>
      </c>
      <c r="N162">
        <v>0</v>
      </c>
      <c r="O162">
        <v>0</v>
      </c>
      <c r="P162">
        <v>0</v>
      </c>
      <c r="Q162">
        <v>0</v>
      </c>
      <c r="R162">
        <v>0</v>
      </c>
      <c r="S162">
        <v>0</v>
      </c>
      <c r="T162">
        <v>0</v>
      </c>
      <c r="U162">
        <v>0</v>
      </c>
    </row>
    <row r="163" spans="1:21">
      <c r="A163">
        <v>8732076</v>
      </c>
      <c r="B163" t="s">
        <v>185</v>
      </c>
      <c r="C163" t="s">
        <v>25</v>
      </c>
      <c r="D163">
        <v>0</v>
      </c>
      <c r="E163">
        <v>0</v>
      </c>
      <c r="F163">
        <v>0</v>
      </c>
      <c r="G163">
        <v>0</v>
      </c>
      <c r="H163">
        <v>0</v>
      </c>
      <c r="I163">
        <v>0</v>
      </c>
      <c r="J163">
        <v>0</v>
      </c>
      <c r="K163">
        <v>0</v>
      </c>
      <c r="L163">
        <v>0</v>
      </c>
      <c r="M163">
        <v>0</v>
      </c>
      <c r="N163">
        <v>0</v>
      </c>
      <c r="O163">
        <v>0</v>
      </c>
      <c r="P163">
        <v>0</v>
      </c>
      <c r="Q163">
        <v>0</v>
      </c>
      <c r="R163">
        <v>0</v>
      </c>
      <c r="S163">
        <v>0</v>
      </c>
      <c r="T163">
        <v>0</v>
      </c>
      <c r="U163">
        <v>0</v>
      </c>
    </row>
    <row r="164" spans="1:21">
      <c r="A164">
        <v>8732078</v>
      </c>
      <c r="B164" t="s">
        <v>186</v>
      </c>
      <c r="C164" t="s">
        <v>25</v>
      </c>
      <c r="D164">
        <v>0</v>
      </c>
      <c r="E164">
        <v>0</v>
      </c>
      <c r="F164">
        <v>0</v>
      </c>
      <c r="G164">
        <v>0</v>
      </c>
      <c r="H164">
        <v>0</v>
      </c>
      <c r="I164">
        <v>0</v>
      </c>
      <c r="J164">
        <v>0</v>
      </c>
      <c r="K164">
        <v>0</v>
      </c>
      <c r="L164">
        <v>0</v>
      </c>
      <c r="M164">
        <v>0</v>
      </c>
      <c r="N164">
        <v>0</v>
      </c>
      <c r="O164">
        <v>0</v>
      </c>
      <c r="P164">
        <v>0</v>
      </c>
      <c r="Q164">
        <v>0</v>
      </c>
      <c r="R164">
        <v>0</v>
      </c>
      <c r="S164">
        <v>0</v>
      </c>
      <c r="T164">
        <v>0</v>
      </c>
      <c r="U164">
        <v>0</v>
      </c>
    </row>
    <row r="165" spans="1:21">
      <c r="A165">
        <v>8732079</v>
      </c>
      <c r="B165" t="s">
        <v>187</v>
      </c>
      <c r="C165" t="s">
        <v>25</v>
      </c>
      <c r="D165">
        <v>0</v>
      </c>
      <c r="E165">
        <v>0</v>
      </c>
      <c r="F165">
        <v>0</v>
      </c>
      <c r="G165">
        <v>0</v>
      </c>
      <c r="H165">
        <v>0</v>
      </c>
      <c r="I165">
        <v>0</v>
      </c>
      <c r="J165">
        <v>0</v>
      </c>
      <c r="K165">
        <v>0</v>
      </c>
      <c r="L165">
        <v>0</v>
      </c>
      <c r="M165">
        <v>0</v>
      </c>
      <c r="N165">
        <v>0</v>
      </c>
      <c r="O165">
        <v>0</v>
      </c>
      <c r="P165">
        <v>0</v>
      </c>
      <c r="Q165">
        <v>0</v>
      </c>
      <c r="R165">
        <v>0</v>
      </c>
      <c r="S165">
        <v>0</v>
      </c>
      <c r="T165">
        <v>0</v>
      </c>
      <c r="U165">
        <v>0</v>
      </c>
    </row>
    <row r="166" spans="1:21">
      <c r="A166">
        <v>8732081</v>
      </c>
      <c r="B166" t="s">
        <v>188</v>
      </c>
      <c r="C166" t="s">
        <v>25</v>
      </c>
      <c r="D166">
        <v>0</v>
      </c>
      <c r="E166">
        <v>0</v>
      </c>
      <c r="F166">
        <v>0</v>
      </c>
      <c r="G166">
        <v>0</v>
      </c>
      <c r="H166">
        <v>0</v>
      </c>
      <c r="I166">
        <v>0</v>
      </c>
      <c r="J166">
        <v>0</v>
      </c>
      <c r="K166">
        <v>0</v>
      </c>
      <c r="L166">
        <v>0</v>
      </c>
      <c r="M166">
        <v>0</v>
      </c>
      <c r="N166">
        <v>0</v>
      </c>
      <c r="O166">
        <v>0</v>
      </c>
      <c r="P166">
        <v>0</v>
      </c>
      <c r="Q166">
        <v>0</v>
      </c>
      <c r="R166">
        <v>0</v>
      </c>
      <c r="S166">
        <v>0</v>
      </c>
      <c r="T166">
        <v>0</v>
      </c>
      <c r="U166">
        <v>0</v>
      </c>
    </row>
    <row r="167" spans="1:21">
      <c r="A167">
        <v>8732085</v>
      </c>
      <c r="B167" t="s">
        <v>189</v>
      </c>
      <c r="C167" t="s">
        <v>25</v>
      </c>
      <c r="D167">
        <v>0</v>
      </c>
      <c r="E167">
        <v>0</v>
      </c>
      <c r="F167">
        <v>0</v>
      </c>
      <c r="G167">
        <v>0</v>
      </c>
      <c r="H167">
        <v>0</v>
      </c>
      <c r="I167">
        <v>0</v>
      </c>
      <c r="J167">
        <v>0</v>
      </c>
      <c r="K167">
        <v>0</v>
      </c>
      <c r="L167">
        <v>0</v>
      </c>
      <c r="M167">
        <v>0</v>
      </c>
      <c r="N167">
        <v>0</v>
      </c>
      <c r="O167">
        <v>0</v>
      </c>
      <c r="P167">
        <v>0</v>
      </c>
      <c r="Q167">
        <v>0</v>
      </c>
      <c r="R167">
        <v>0</v>
      </c>
      <c r="S167">
        <v>0</v>
      </c>
      <c r="T167">
        <v>0</v>
      </c>
      <c r="U167">
        <v>0</v>
      </c>
    </row>
    <row r="168" spans="1:21">
      <c r="A168">
        <v>8732086</v>
      </c>
      <c r="B168" t="s">
        <v>190</v>
      </c>
      <c r="C168" t="s">
        <v>25</v>
      </c>
      <c r="D168">
        <v>0</v>
      </c>
      <c r="E168">
        <v>0</v>
      </c>
      <c r="F168">
        <v>0</v>
      </c>
      <c r="G168">
        <v>0</v>
      </c>
      <c r="H168">
        <v>0</v>
      </c>
      <c r="I168">
        <v>0</v>
      </c>
      <c r="J168">
        <v>0</v>
      </c>
      <c r="K168">
        <v>0</v>
      </c>
      <c r="L168">
        <v>0</v>
      </c>
      <c r="M168">
        <v>0</v>
      </c>
      <c r="N168">
        <v>0</v>
      </c>
      <c r="O168">
        <v>0</v>
      </c>
      <c r="P168">
        <v>0</v>
      </c>
      <c r="Q168">
        <v>0</v>
      </c>
      <c r="R168">
        <v>0</v>
      </c>
      <c r="S168">
        <v>0</v>
      </c>
      <c r="T168">
        <v>0</v>
      </c>
      <c r="U168">
        <v>0</v>
      </c>
    </row>
    <row r="169" spans="1:21">
      <c r="A169">
        <v>8732087</v>
      </c>
      <c r="B169" t="s">
        <v>191</v>
      </c>
      <c r="C169" t="s">
        <v>25</v>
      </c>
      <c r="D169">
        <v>0</v>
      </c>
      <c r="E169">
        <v>0</v>
      </c>
      <c r="F169">
        <v>0</v>
      </c>
      <c r="G169">
        <v>0</v>
      </c>
      <c r="H169">
        <v>0</v>
      </c>
      <c r="I169">
        <v>0</v>
      </c>
      <c r="J169">
        <v>0</v>
      </c>
      <c r="K169">
        <v>0</v>
      </c>
      <c r="L169">
        <v>0</v>
      </c>
      <c r="M169">
        <v>0</v>
      </c>
      <c r="N169">
        <v>0</v>
      </c>
      <c r="O169">
        <v>0</v>
      </c>
      <c r="P169">
        <v>0</v>
      </c>
      <c r="Q169">
        <v>0</v>
      </c>
      <c r="R169">
        <v>0</v>
      </c>
      <c r="S169">
        <v>0</v>
      </c>
      <c r="T169">
        <v>0</v>
      </c>
      <c r="U169">
        <v>0</v>
      </c>
    </row>
    <row r="170" spans="1:21">
      <c r="A170">
        <v>8732088</v>
      </c>
      <c r="B170" t="s">
        <v>192</v>
      </c>
      <c r="C170" t="s">
        <v>25</v>
      </c>
      <c r="D170">
        <v>0</v>
      </c>
      <c r="E170">
        <v>0</v>
      </c>
      <c r="F170">
        <v>0</v>
      </c>
      <c r="G170">
        <v>0</v>
      </c>
      <c r="H170">
        <v>0</v>
      </c>
      <c r="I170">
        <v>0</v>
      </c>
      <c r="J170">
        <v>0</v>
      </c>
      <c r="K170">
        <v>0</v>
      </c>
      <c r="L170">
        <v>0</v>
      </c>
      <c r="M170">
        <v>0</v>
      </c>
      <c r="N170">
        <v>0</v>
      </c>
      <c r="O170">
        <v>0</v>
      </c>
      <c r="P170">
        <v>0</v>
      </c>
      <c r="Q170">
        <v>0</v>
      </c>
      <c r="R170">
        <v>0</v>
      </c>
      <c r="S170">
        <v>0</v>
      </c>
      <c r="T170">
        <v>0</v>
      </c>
      <c r="U170">
        <v>0</v>
      </c>
    </row>
    <row r="171" spans="1:21">
      <c r="A171">
        <v>8732089</v>
      </c>
      <c r="B171" t="s">
        <v>193</v>
      </c>
      <c r="C171" t="s">
        <v>25</v>
      </c>
      <c r="D171">
        <v>0</v>
      </c>
      <c r="E171">
        <v>0</v>
      </c>
      <c r="F171">
        <v>0</v>
      </c>
      <c r="G171">
        <v>0</v>
      </c>
      <c r="H171">
        <v>0</v>
      </c>
      <c r="I171">
        <v>0</v>
      </c>
      <c r="J171">
        <v>0</v>
      </c>
      <c r="K171">
        <v>0</v>
      </c>
      <c r="L171">
        <v>0</v>
      </c>
      <c r="M171">
        <v>0</v>
      </c>
      <c r="N171">
        <v>0</v>
      </c>
      <c r="O171">
        <v>0</v>
      </c>
      <c r="P171">
        <v>0</v>
      </c>
      <c r="Q171">
        <v>0</v>
      </c>
      <c r="R171">
        <v>0</v>
      </c>
      <c r="S171">
        <v>0</v>
      </c>
      <c r="T171">
        <v>0</v>
      </c>
      <c r="U171">
        <v>0</v>
      </c>
    </row>
    <row r="172" spans="1:21">
      <c r="A172">
        <v>8732092</v>
      </c>
      <c r="B172" t="s">
        <v>194</v>
      </c>
      <c r="C172" t="s">
        <v>25</v>
      </c>
      <c r="D172">
        <v>0</v>
      </c>
      <c r="E172">
        <v>0</v>
      </c>
      <c r="F172">
        <v>0</v>
      </c>
      <c r="G172">
        <v>0</v>
      </c>
      <c r="H172">
        <v>0</v>
      </c>
      <c r="I172">
        <v>0</v>
      </c>
      <c r="J172">
        <v>0</v>
      </c>
      <c r="K172">
        <v>0</v>
      </c>
      <c r="L172">
        <v>0</v>
      </c>
      <c r="M172">
        <v>0</v>
      </c>
      <c r="N172">
        <v>0</v>
      </c>
      <c r="O172">
        <v>0</v>
      </c>
      <c r="P172">
        <v>0</v>
      </c>
      <c r="Q172">
        <v>0</v>
      </c>
      <c r="R172">
        <v>0</v>
      </c>
      <c r="S172">
        <v>0</v>
      </c>
      <c r="T172">
        <v>0</v>
      </c>
      <c r="U172">
        <v>0</v>
      </c>
    </row>
    <row r="173" spans="1:21">
      <c r="A173">
        <v>8732094</v>
      </c>
      <c r="B173" t="s">
        <v>195</v>
      </c>
      <c r="C173" t="s">
        <v>25</v>
      </c>
      <c r="D173">
        <v>0</v>
      </c>
      <c r="E173">
        <v>0</v>
      </c>
      <c r="F173">
        <v>0</v>
      </c>
      <c r="G173">
        <v>0</v>
      </c>
      <c r="H173">
        <v>0</v>
      </c>
      <c r="I173">
        <v>0</v>
      </c>
      <c r="J173">
        <v>0</v>
      </c>
      <c r="K173">
        <v>0</v>
      </c>
      <c r="L173">
        <v>0</v>
      </c>
      <c r="M173">
        <v>0</v>
      </c>
      <c r="N173">
        <v>0</v>
      </c>
      <c r="O173">
        <v>0</v>
      </c>
      <c r="P173">
        <v>0</v>
      </c>
      <c r="Q173">
        <v>0</v>
      </c>
      <c r="R173">
        <v>0</v>
      </c>
      <c r="S173">
        <v>0</v>
      </c>
      <c r="T173">
        <v>0</v>
      </c>
      <c r="U173">
        <v>0</v>
      </c>
    </row>
    <row r="174" spans="1:21">
      <c r="A174">
        <v>8732096</v>
      </c>
      <c r="B174" t="s">
        <v>196</v>
      </c>
      <c r="C174" t="s">
        <v>25</v>
      </c>
      <c r="D174">
        <v>0</v>
      </c>
      <c r="E174">
        <v>0</v>
      </c>
      <c r="F174">
        <v>0</v>
      </c>
      <c r="G174">
        <v>0</v>
      </c>
      <c r="H174">
        <v>0</v>
      </c>
      <c r="I174">
        <v>0</v>
      </c>
      <c r="J174">
        <v>0</v>
      </c>
      <c r="K174">
        <v>0</v>
      </c>
      <c r="L174">
        <v>0</v>
      </c>
      <c r="M174">
        <v>0</v>
      </c>
      <c r="N174">
        <v>0</v>
      </c>
      <c r="O174">
        <v>0</v>
      </c>
      <c r="P174">
        <v>0</v>
      </c>
      <c r="Q174">
        <v>0</v>
      </c>
      <c r="R174">
        <v>0</v>
      </c>
      <c r="S174">
        <v>0</v>
      </c>
      <c r="T174">
        <v>0</v>
      </c>
      <c r="U174">
        <v>0</v>
      </c>
    </row>
    <row r="175" spans="1:21">
      <c r="A175">
        <v>8732098</v>
      </c>
      <c r="B175" t="s">
        <v>197</v>
      </c>
      <c r="C175" t="s">
        <v>25</v>
      </c>
      <c r="D175">
        <v>0</v>
      </c>
      <c r="E175">
        <v>0</v>
      </c>
      <c r="F175">
        <v>0</v>
      </c>
      <c r="G175">
        <v>0</v>
      </c>
      <c r="H175">
        <v>0</v>
      </c>
      <c r="I175">
        <v>0</v>
      </c>
      <c r="J175">
        <v>0</v>
      </c>
      <c r="K175">
        <v>0</v>
      </c>
      <c r="L175">
        <v>0</v>
      </c>
      <c r="M175">
        <v>0</v>
      </c>
      <c r="N175">
        <v>0</v>
      </c>
      <c r="O175">
        <v>0</v>
      </c>
      <c r="P175">
        <v>0</v>
      </c>
      <c r="Q175">
        <v>0</v>
      </c>
      <c r="R175">
        <v>0</v>
      </c>
      <c r="S175">
        <v>0</v>
      </c>
      <c r="T175">
        <v>0</v>
      </c>
      <c r="U175">
        <v>0</v>
      </c>
    </row>
    <row r="176" spans="1:21">
      <c r="A176">
        <v>8732200</v>
      </c>
      <c r="B176" t="s">
        <v>198</v>
      </c>
      <c r="C176" t="s">
        <v>25</v>
      </c>
      <c r="D176">
        <v>0</v>
      </c>
      <c r="E176">
        <v>0</v>
      </c>
      <c r="F176">
        <v>0</v>
      </c>
      <c r="G176">
        <v>0</v>
      </c>
      <c r="H176">
        <v>0</v>
      </c>
      <c r="I176">
        <v>0</v>
      </c>
      <c r="J176">
        <v>0</v>
      </c>
      <c r="K176">
        <v>0</v>
      </c>
      <c r="L176">
        <v>0</v>
      </c>
      <c r="M176">
        <v>0</v>
      </c>
      <c r="N176">
        <v>0</v>
      </c>
      <c r="O176">
        <v>0</v>
      </c>
      <c r="P176">
        <v>0</v>
      </c>
      <c r="Q176">
        <v>0</v>
      </c>
      <c r="R176">
        <v>0</v>
      </c>
      <c r="S176">
        <v>0</v>
      </c>
      <c r="T176">
        <v>0</v>
      </c>
      <c r="U176">
        <v>0</v>
      </c>
    </row>
    <row r="177" spans="1:21">
      <c r="A177">
        <v>8732202</v>
      </c>
      <c r="B177" t="s">
        <v>62</v>
      </c>
      <c r="C177" t="s">
        <v>25</v>
      </c>
      <c r="D177">
        <v>0</v>
      </c>
      <c r="E177">
        <v>0</v>
      </c>
      <c r="F177">
        <v>0</v>
      </c>
      <c r="G177">
        <v>0</v>
      </c>
      <c r="H177">
        <v>0</v>
      </c>
      <c r="I177">
        <v>0</v>
      </c>
      <c r="J177">
        <v>0</v>
      </c>
      <c r="K177">
        <v>0</v>
      </c>
      <c r="L177">
        <v>0</v>
      </c>
      <c r="M177">
        <v>0</v>
      </c>
      <c r="N177">
        <v>0</v>
      </c>
      <c r="O177">
        <v>0</v>
      </c>
      <c r="P177">
        <v>0</v>
      </c>
      <c r="Q177">
        <v>0</v>
      </c>
      <c r="R177">
        <v>0</v>
      </c>
      <c r="S177">
        <v>0</v>
      </c>
      <c r="T177">
        <v>0</v>
      </c>
      <c r="U177">
        <v>0</v>
      </c>
    </row>
    <row r="178" spans="1:21">
      <c r="A178">
        <v>8732204</v>
      </c>
      <c r="B178" t="s">
        <v>199</v>
      </c>
      <c r="C178" t="s">
        <v>25</v>
      </c>
      <c r="D178">
        <v>0</v>
      </c>
      <c r="E178">
        <v>0</v>
      </c>
      <c r="F178">
        <v>0</v>
      </c>
      <c r="G178">
        <v>0</v>
      </c>
      <c r="H178">
        <v>0</v>
      </c>
      <c r="I178">
        <v>0</v>
      </c>
      <c r="J178">
        <v>0</v>
      </c>
      <c r="K178">
        <v>0</v>
      </c>
      <c r="L178">
        <v>0</v>
      </c>
      <c r="M178">
        <v>0</v>
      </c>
      <c r="N178">
        <v>0</v>
      </c>
      <c r="O178">
        <v>0</v>
      </c>
      <c r="P178">
        <v>0</v>
      </c>
      <c r="Q178">
        <v>0</v>
      </c>
      <c r="R178">
        <v>0</v>
      </c>
      <c r="S178">
        <v>0</v>
      </c>
      <c r="T178">
        <v>0</v>
      </c>
      <c r="U178">
        <v>0</v>
      </c>
    </row>
    <row r="179" spans="1:21">
      <c r="A179">
        <v>8732206</v>
      </c>
      <c r="B179" t="s">
        <v>200</v>
      </c>
      <c r="C179" t="s">
        <v>25</v>
      </c>
      <c r="D179">
        <v>0</v>
      </c>
      <c r="E179">
        <v>0</v>
      </c>
      <c r="F179">
        <v>0</v>
      </c>
      <c r="G179">
        <v>0</v>
      </c>
      <c r="H179">
        <v>0</v>
      </c>
      <c r="I179">
        <v>0</v>
      </c>
      <c r="J179">
        <v>0</v>
      </c>
      <c r="K179">
        <v>0</v>
      </c>
      <c r="L179">
        <v>0</v>
      </c>
      <c r="M179">
        <v>0</v>
      </c>
      <c r="N179">
        <v>0</v>
      </c>
      <c r="O179">
        <v>0</v>
      </c>
      <c r="P179">
        <v>0</v>
      </c>
      <c r="Q179">
        <v>0</v>
      </c>
      <c r="R179">
        <v>0</v>
      </c>
      <c r="S179">
        <v>0</v>
      </c>
      <c r="T179">
        <v>0</v>
      </c>
      <c r="U179">
        <v>0</v>
      </c>
    </row>
    <row r="180" spans="1:21">
      <c r="A180">
        <v>8732209</v>
      </c>
      <c r="B180" t="s">
        <v>201</v>
      </c>
      <c r="C180" t="s">
        <v>25</v>
      </c>
      <c r="D180">
        <v>0</v>
      </c>
      <c r="E180">
        <v>0</v>
      </c>
      <c r="F180">
        <v>0</v>
      </c>
      <c r="G180">
        <v>0</v>
      </c>
      <c r="H180">
        <v>0</v>
      </c>
      <c r="I180">
        <v>0</v>
      </c>
      <c r="J180">
        <v>0</v>
      </c>
      <c r="K180">
        <v>0</v>
      </c>
      <c r="L180">
        <v>0</v>
      </c>
      <c r="M180">
        <v>0</v>
      </c>
      <c r="N180">
        <v>0</v>
      </c>
      <c r="O180">
        <v>0</v>
      </c>
      <c r="P180">
        <v>0</v>
      </c>
      <c r="Q180">
        <v>0</v>
      </c>
      <c r="R180">
        <v>0</v>
      </c>
      <c r="S180">
        <v>0</v>
      </c>
      <c r="T180">
        <v>0</v>
      </c>
      <c r="U180">
        <v>0</v>
      </c>
    </row>
    <row r="181" spans="1:21">
      <c r="A181">
        <v>8732210</v>
      </c>
      <c r="B181" t="s">
        <v>202</v>
      </c>
      <c r="C181" t="s">
        <v>25</v>
      </c>
      <c r="D181">
        <v>0</v>
      </c>
      <c r="E181">
        <v>0</v>
      </c>
      <c r="F181">
        <v>0</v>
      </c>
      <c r="G181">
        <v>0</v>
      </c>
      <c r="H181">
        <v>0</v>
      </c>
      <c r="I181">
        <v>0</v>
      </c>
      <c r="J181">
        <v>0</v>
      </c>
      <c r="K181">
        <v>0</v>
      </c>
      <c r="L181">
        <v>0</v>
      </c>
      <c r="M181">
        <v>0</v>
      </c>
      <c r="N181">
        <v>0</v>
      </c>
      <c r="O181">
        <v>0</v>
      </c>
      <c r="P181">
        <v>0</v>
      </c>
      <c r="Q181">
        <v>0</v>
      </c>
      <c r="R181">
        <v>0</v>
      </c>
      <c r="S181">
        <v>0</v>
      </c>
      <c r="T181">
        <v>0</v>
      </c>
      <c r="U181">
        <v>0</v>
      </c>
    </row>
    <row r="182" spans="1:21">
      <c r="A182">
        <v>8732216</v>
      </c>
      <c r="B182" t="s">
        <v>203</v>
      </c>
      <c r="C182" t="s">
        <v>25</v>
      </c>
      <c r="D182">
        <v>0</v>
      </c>
      <c r="E182">
        <v>0</v>
      </c>
      <c r="F182">
        <v>0</v>
      </c>
      <c r="G182">
        <v>0</v>
      </c>
      <c r="H182">
        <v>0</v>
      </c>
      <c r="I182">
        <v>0</v>
      </c>
      <c r="J182">
        <v>0</v>
      </c>
      <c r="K182">
        <v>0</v>
      </c>
      <c r="L182">
        <v>0</v>
      </c>
      <c r="M182">
        <v>0</v>
      </c>
      <c r="N182">
        <v>0</v>
      </c>
      <c r="O182">
        <v>0</v>
      </c>
      <c r="P182">
        <v>0</v>
      </c>
      <c r="Q182">
        <v>0</v>
      </c>
      <c r="R182">
        <v>0</v>
      </c>
      <c r="S182">
        <v>0</v>
      </c>
      <c r="T182">
        <v>0</v>
      </c>
      <c r="U182">
        <v>0</v>
      </c>
    </row>
    <row r="183" spans="1:21">
      <c r="A183">
        <v>8732218</v>
      </c>
      <c r="B183" t="s">
        <v>204</v>
      </c>
      <c r="C183" t="s">
        <v>25</v>
      </c>
      <c r="D183">
        <v>0</v>
      </c>
      <c r="E183">
        <v>0</v>
      </c>
      <c r="F183">
        <v>0</v>
      </c>
      <c r="G183">
        <v>0</v>
      </c>
      <c r="H183">
        <v>0</v>
      </c>
      <c r="I183">
        <v>0</v>
      </c>
      <c r="J183">
        <v>0</v>
      </c>
      <c r="K183">
        <v>0</v>
      </c>
      <c r="L183">
        <v>0</v>
      </c>
      <c r="M183">
        <v>0</v>
      </c>
      <c r="N183">
        <v>0</v>
      </c>
      <c r="O183">
        <v>0</v>
      </c>
      <c r="P183">
        <v>0</v>
      </c>
      <c r="Q183">
        <v>0</v>
      </c>
      <c r="R183">
        <v>0</v>
      </c>
      <c r="S183">
        <v>0</v>
      </c>
      <c r="T183">
        <v>0</v>
      </c>
      <c r="U183">
        <v>0</v>
      </c>
    </row>
    <row r="184" spans="1:21">
      <c r="A184">
        <v>8732220</v>
      </c>
      <c r="B184" t="s">
        <v>205</v>
      </c>
      <c r="C184" t="s">
        <v>25</v>
      </c>
      <c r="D184">
        <v>0</v>
      </c>
      <c r="E184">
        <v>0</v>
      </c>
      <c r="F184">
        <v>0</v>
      </c>
      <c r="G184">
        <v>0</v>
      </c>
      <c r="H184">
        <v>0</v>
      </c>
      <c r="I184">
        <v>0</v>
      </c>
      <c r="J184">
        <v>0</v>
      </c>
      <c r="K184">
        <v>0</v>
      </c>
      <c r="L184">
        <v>0</v>
      </c>
      <c r="M184">
        <v>0</v>
      </c>
      <c r="N184">
        <v>0</v>
      </c>
      <c r="O184">
        <v>0</v>
      </c>
      <c r="P184">
        <v>0</v>
      </c>
      <c r="Q184">
        <v>0</v>
      </c>
      <c r="R184">
        <v>0</v>
      </c>
      <c r="S184">
        <v>0</v>
      </c>
      <c r="T184">
        <v>0</v>
      </c>
      <c r="U184">
        <v>0</v>
      </c>
    </row>
    <row r="185" spans="1:21">
      <c r="A185">
        <v>8732226</v>
      </c>
      <c r="B185" t="s">
        <v>206</v>
      </c>
      <c r="C185" t="s">
        <v>25</v>
      </c>
      <c r="D185">
        <v>0</v>
      </c>
      <c r="E185">
        <v>0</v>
      </c>
      <c r="F185">
        <v>0</v>
      </c>
      <c r="G185">
        <v>0</v>
      </c>
      <c r="H185">
        <v>0</v>
      </c>
      <c r="I185">
        <v>0</v>
      </c>
      <c r="J185">
        <v>0</v>
      </c>
      <c r="K185">
        <v>0</v>
      </c>
      <c r="L185">
        <v>0</v>
      </c>
      <c r="M185">
        <v>0</v>
      </c>
      <c r="N185">
        <v>0</v>
      </c>
      <c r="O185">
        <v>0</v>
      </c>
      <c r="P185">
        <v>0</v>
      </c>
      <c r="Q185">
        <v>0</v>
      </c>
      <c r="R185">
        <v>0</v>
      </c>
      <c r="S185">
        <v>0</v>
      </c>
      <c r="T185">
        <v>0</v>
      </c>
      <c r="U185">
        <v>0</v>
      </c>
    </row>
    <row r="186" spans="1:21">
      <c r="A186">
        <v>8732252</v>
      </c>
      <c r="B186" t="s">
        <v>207</v>
      </c>
      <c r="C186" t="s">
        <v>25</v>
      </c>
      <c r="D186">
        <v>0</v>
      </c>
      <c r="E186">
        <v>0</v>
      </c>
      <c r="F186">
        <v>0</v>
      </c>
      <c r="G186">
        <v>0</v>
      </c>
      <c r="H186">
        <v>0</v>
      </c>
      <c r="I186">
        <v>0</v>
      </c>
      <c r="J186">
        <v>0</v>
      </c>
      <c r="K186">
        <v>0</v>
      </c>
      <c r="L186">
        <v>0</v>
      </c>
      <c r="M186">
        <v>0</v>
      </c>
      <c r="N186">
        <v>0</v>
      </c>
      <c r="O186">
        <v>0</v>
      </c>
      <c r="P186">
        <v>0</v>
      </c>
      <c r="Q186">
        <v>0</v>
      </c>
      <c r="R186">
        <v>0</v>
      </c>
      <c r="S186">
        <v>0</v>
      </c>
      <c r="T186">
        <v>0</v>
      </c>
      <c r="U186">
        <v>0</v>
      </c>
    </row>
    <row r="187" spans="1:21">
      <c r="A187">
        <v>8732256</v>
      </c>
      <c r="B187" t="s">
        <v>208</v>
      </c>
      <c r="C187" t="s">
        <v>25</v>
      </c>
      <c r="D187">
        <v>0</v>
      </c>
      <c r="E187">
        <v>0</v>
      </c>
      <c r="F187">
        <v>0</v>
      </c>
      <c r="G187">
        <v>0</v>
      </c>
      <c r="H187">
        <v>0</v>
      </c>
      <c r="I187">
        <v>0</v>
      </c>
      <c r="J187">
        <v>0</v>
      </c>
      <c r="K187">
        <v>0</v>
      </c>
      <c r="L187">
        <v>0</v>
      </c>
      <c r="M187">
        <v>0</v>
      </c>
      <c r="N187">
        <v>0</v>
      </c>
      <c r="O187">
        <v>0</v>
      </c>
      <c r="P187">
        <v>0</v>
      </c>
      <c r="Q187">
        <v>0</v>
      </c>
      <c r="R187">
        <v>0</v>
      </c>
      <c r="S187">
        <v>0</v>
      </c>
      <c r="T187">
        <v>0</v>
      </c>
      <c r="U187">
        <v>0</v>
      </c>
    </row>
    <row r="188" spans="1:21">
      <c r="A188">
        <v>8732257</v>
      </c>
      <c r="B188" t="s">
        <v>209</v>
      </c>
      <c r="C188" t="s">
        <v>25</v>
      </c>
      <c r="D188">
        <v>0</v>
      </c>
      <c r="E188">
        <v>0</v>
      </c>
      <c r="F188">
        <v>0</v>
      </c>
      <c r="G188">
        <v>0</v>
      </c>
      <c r="H188">
        <v>0</v>
      </c>
      <c r="I188">
        <v>0</v>
      </c>
      <c r="J188">
        <v>0</v>
      </c>
      <c r="K188">
        <v>0</v>
      </c>
      <c r="L188">
        <v>0</v>
      </c>
      <c r="M188">
        <v>0</v>
      </c>
      <c r="N188">
        <v>0</v>
      </c>
      <c r="O188">
        <v>0</v>
      </c>
      <c r="P188">
        <v>0</v>
      </c>
      <c r="Q188">
        <v>0</v>
      </c>
      <c r="R188">
        <v>0</v>
      </c>
      <c r="S188">
        <v>0</v>
      </c>
      <c r="T188">
        <v>0</v>
      </c>
      <c r="U188">
        <v>0</v>
      </c>
    </row>
    <row r="189" spans="1:21">
      <c r="A189">
        <v>8732318</v>
      </c>
      <c r="B189" t="s">
        <v>493</v>
      </c>
      <c r="C189" t="s">
        <v>25</v>
      </c>
      <c r="D189">
        <v>0</v>
      </c>
      <c r="E189">
        <v>0</v>
      </c>
      <c r="F189">
        <v>0</v>
      </c>
      <c r="G189">
        <v>0</v>
      </c>
      <c r="H189">
        <v>0</v>
      </c>
      <c r="I189">
        <v>0</v>
      </c>
      <c r="J189">
        <v>0</v>
      </c>
      <c r="K189">
        <v>0</v>
      </c>
      <c r="L189">
        <v>0</v>
      </c>
      <c r="M189">
        <v>0</v>
      </c>
      <c r="N189">
        <v>0</v>
      </c>
      <c r="O189">
        <v>0</v>
      </c>
      <c r="P189">
        <v>0</v>
      </c>
      <c r="Q189">
        <v>0</v>
      </c>
      <c r="R189">
        <v>0</v>
      </c>
      <c r="S189">
        <v>0</v>
      </c>
      <c r="T189">
        <v>0</v>
      </c>
      <c r="U189">
        <v>0</v>
      </c>
    </row>
    <row r="190" spans="1:21">
      <c r="A190">
        <v>8732319</v>
      </c>
      <c r="B190" t="s">
        <v>494</v>
      </c>
      <c r="C190" t="s">
        <v>25</v>
      </c>
      <c r="D190">
        <v>0</v>
      </c>
      <c r="E190">
        <v>0</v>
      </c>
      <c r="F190">
        <v>0</v>
      </c>
      <c r="G190">
        <v>0</v>
      </c>
      <c r="H190">
        <v>0</v>
      </c>
      <c r="I190">
        <v>0</v>
      </c>
      <c r="J190">
        <v>0</v>
      </c>
      <c r="K190">
        <v>0</v>
      </c>
      <c r="L190">
        <v>0</v>
      </c>
      <c r="M190">
        <v>0</v>
      </c>
      <c r="N190">
        <v>0</v>
      </c>
      <c r="O190">
        <v>0</v>
      </c>
      <c r="P190">
        <v>0</v>
      </c>
      <c r="Q190">
        <v>0</v>
      </c>
      <c r="R190">
        <v>0</v>
      </c>
      <c r="S190">
        <v>0</v>
      </c>
      <c r="T190">
        <v>0</v>
      </c>
      <c r="U190">
        <v>0</v>
      </c>
    </row>
    <row r="191" spans="1:21">
      <c r="A191">
        <v>8732447</v>
      </c>
      <c r="B191" t="s">
        <v>212</v>
      </c>
      <c r="C191" t="s">
        <v>25</v>
      </c>
      <c r="D191">
        <v>0</v>
      </c>
      <c r="E191">
        <v>0</v>
      </c>
      <c r="F191">
        <v>0</v>
      </c>
      <c r="G191">
        <v>0</v>
      </c>
      <c r="H191">
        <v>0</v>
      </c>
      <c r="I191">
        <v>0</v>
      </c>
      <c r="J191">
        <v>0</v>
      </c>
      <c r="K191">
        <v>0</v>
      </c>
      <c r="L191">
        <v>0</v>
      </c>
      <c r="M191">
        <v>0</v>
      </c>
      <c r="N191">
        <v>0</v>
      </c>
      <c r="O191">
        <v>0</v>
      </c>
      <c r="P191">
        <v>0</v>
      </c>
      <c r="Q191">
        <v>0</v>
      </c>
      <c r="R191">
        <v>0</v>
      </c>
      <c r="S191">
        <v>0</v>
      </c>
      <c r="T191">
        <v>0</v>
      </c>
      <c r="U191">
        <v>0</v>
      </c>
    </row>
    <row r="192" spans="1:21">
      <c r="A192">
        <v>8732448</v>
      </c>
      <c r="B192" t="s">
        <v>213</v>
      </c>
      <c r="C192" t="s">
        <v>25</v>
      </c>
      <c r="D192">
        <v>0</v>
      </c>
      <c r="E192">
        <v>0</v>
      </c>
      <c r="F192">
        <v>0</v>
      </c>
      <c r="G192">
        <v>0</v>
      </c>
      <c r="H192">
        <v>0</v>
      </c>
      <c r="I192">
        <v>0</v>
      </c>
      <c r="J192">
        <v>0</v>
      </c>
      <c r="K192">
        <v>0</v>
      </c>
      <c r="L192">
        <v>0</v>
      </c>
      <c r="M192">
        <v>0</v>
      </c>
      <c r="N192">
        <v>0</v>
      </c>
      <c r="O192">
        <v>0</v>
      </c>
      <c r="P192">
        <v>0</v>
      </c>
      <c r="Q192">
        <v>0</v>
      </c>
      <c r="R192">
        <v>0</v>
      </c>
      <c r="S192">
        <v>0</v>
      </c>
      <c r="T192">
        <v>0</v>
      </c>
      <c r="U192">
        <v>0</v>
      </c>
    </row>
    <row r="193" spans="1:21">
      <c r="A193">
        <v>8732451</v>
      </c>
      <c r="B193" t="s">
        <v>214</v>
      </c>
      <c r="C193" t="s">
        <v>25</v>
      </c>
      <c r="D193">
        <v>0</v>
      </c>
      <c r="E193">
        <v>0</v>
      </c>
      <c r="F193">
        <v>0</v>
      </c>
      <c r="G193">
        <v>0</v>
      </c>
      <c r="H193">
        <v>0</v>
      </c>
      <c r="I193">
        <v>0</v>
      </c>
      <c r="J193">
        <v>0</v>
      </c>
      <c r="K193">
        <v>0</v>
      </c>
      <c r="L193">
        <v>0</v>
      </c>
      <c r="M193">
        <v>0</v>
      </c>
      <c r="N193">
        <v>0</v>
      </c>
      <c r="O193">
        <v>0</v>
      </c>
      <c r="P193">
        <v>0</v>
      </c>
      <c r="Q193">
        <v>0</v>
      </c>
      <c r="R193">
        <v>0</v>
      </c>
      <c r="S193">
        <v>0</v>
      </c>
      <c r="T193">
        <v>0</v>
      </c>
      <c r="U193">
        <v>0</v>
      </c>
    </row>
    <row r="194" spans="1:21">
      <c r="A194">
        <v>8733000</v>
      </c>
      <c r="B194" t="s">
        <v>215</v>
      </c>
      <c r="C194" t="s">
        <v>25</v>
      </c>
      <c r="D194">
        <v>0</v>
      </c>
      <c r="E194">
        <v>0</v>
      </c>
      <c r="F194">
        <v>0</v>
      </c>
      <c r="G194">
        <v>0</v>
      </c>
      <c r="H194">
        <v>0</v>
      </c>
      <c r="I194">
        <v>0</v>
      </c>
      <c r="J194">
        <v>0</v>
      </c>
      <c r="K194">
        <v>0</v>
      </c>
      <c r="L194">
        <v>0</v>
      </c>
      <c r="M194">
        <v>0</v>
      </c>
      <c r="N194">
        <v>0</v>
      </c>
      <c r="O194">
        <v>0</v>
      </c>
      <c r="P194">
        <v>0</v>
      </c>
      <c r="Q194">
        <v>0</v>
      </c>
      <c r="R194">
        <v>0</v>
      </c>
      <c r="S194">
        <v>0</v>
      </c>
      <c r="T194">
        <v>0</v>
      </c>
      <c r="U194">
        <v>0</v>
      </c>
    </row>
    <row r="195" spans="1:21">
      <c r="A195">
        <v>8733002</v>
      </c>
      <c r="B195" t="s">
        <v>216</v>
      </c>
      <c r="C195" t="s">
        <v>25</v>
      </c>
      <c r="D195">
        <v>0</v>
      </c>
      <c r="E195">
        <v>0</v>
      </c>
      <c r="F195">
        <v>0</v>
      </c>
      <c r="G195">
        <v>0</v>
      </c>
      <c r="H195">
        <v>0</v>
      </c>
      <c r="I195">
        <v>0</v>
      </c>
      <c r="J195">
        <v>0</v>
      </c>
      <c r="K195">
        <v>0</v>
      </c>
      <c r="L195">
        <v>0</v>
      </c>
      <c r="M195">
        <v>0</v>
      </c>
      <c r="N195">
        <v>0</v>
      </c>
      <c r="O195">
        <v>0</v>
      </c>
      <c r="P195">
        <v>0</v>
      </c>
      <c r="Q195">
        <v>0</v>
      </c>
      <c r="R195">
        <v>0</v>
      </c>
      <c r="S195">
        <v>0</v>
      </c>
      <c r="T195">
        <v>0</v>
      </c>
      <c r="U195">
        <v>0</v>
      </c>
    </row>
    <row r="196" spans="1:21">
      <c r="A196">
        <v>8733026</v>
      </c>
      <c r="B196" t="s">
        <v>217</v>
      </c>
      <c r="C196" t="s">
        <v>25</v>
      </c>
      <c r="D196">
        <v>0</v>
      </c>
      <c r="E196">
        <v>0</v>
      </c>
      <c r="F196">
        <v>0</v>
      </c>
      <c r="G196">
        <v>0</v>
      </c>
      <c r="H196">
        <v>0</v>
      </c>
      <c r="I196">
        <v>0</v>
      </c>
      <c r="J196">
        <v>0</v>
      </c>
      <c r="K196">
        <v>0</v>
      </c>
      <c r="L196">
        <v>0</v>
      </c>
      <c r="M196">
        <v>0</v>
      </c>
      <c r="N196">
        <v>0</v>
      </c>
      <c r="O196">
        <v>0</v>
      </c>
      <c r="P196">
        <v>0</v>
      </c>
      <c r="Q196">
        <v>0</v>
      </c>
      <c r="R196">
        <v>0</v>
      </c>
      <c r="S196">
        <v>0</v>
      </c>
      <c r="T196">
        <v>0</v>
      </c>
      <c r="U196">
        <v>0</v>
      </c>
    </row>
    <row r="197" spans="1:21">
      <c r="A197">
        <v>8733037</v>
      </c>
      <c r="B197" t="s">
        <v>218</v>
      </c>
      <c r="C197" t="s">
        <v>25</v>
      </c>
      <c r="D197">
        <v>0</v>
      </c>
      <c r="E197">
        <v>0</v>
      </c>
      <c r="F197">
        <v>0</v>
      </c>
      <c r="G197">
        <v>0</v>
      </c>
      <c r="H197">
        <v>0</v>
      </c>
      <c r="I197">
        <v>0</v>
      </c>
      <c r="J197">
        <v>0</v>
      </c>
      <c r="K197">
        <v>0</v>
      </c>
      <c r="L197">
        <v>0</v>
      </c>
      <c r="M197">
        <v>0</v>
      </c>
      <c r="N197">
        <v>0</v>
      </c>
      <c r="O197">
        <v>0</v>
      </c>
      <c r="P197">
        <v>0</v>
      </c>
      <c r="Q197">
        <v>0</v>
      </c>
      <c r="R197">
        <v>0</v>
      </c>
      <c r="S197">
        <v>0</v>
      </c>
      <c r="T197">
        <v>0</v>
      </c>
      <c r="U197">
        <v>0</v>
      </c>
    </row>
    <row r="198" spans="1:21">
      <c r="A198">
        <v>8733046</v>
      </c>
      <c r="B198" t="s">
        <v>219</v>
      </c>
      <c r="C198" t="s">
        <v>25</v>
      </c>
      <c r="D198">
        <v>0</v>
      </c>
      <c r="E198">
        <v>0</v>
      </c>
      <c r="F198">
        <v>0</v>
      </c>
      <c r="G198">
        <v>0</v>
      </c>
      <c r="H198">
        <v>0</v>
      </c>
      <c r="I198">
        <v>0</v>
      </c>
      <c r="J198">
        <v>0</v>
      </c>
      <c r="K198">
        <v>0</v>
      </c>
      <c r="L198">
        <v>0</v>
      </c>
      <c r="M198">
        <v>0</v>
      </c>
      <c r="N198">
        <v>0</v>
      </c>
      <c r="O198">
        <v>0</v>
      </c>
      <c r="P198">
        <v>0</v>
      </c>
      <c r="Q198">
        <v>0</v>
      </c>
      <c r="R198">
        <v>0</v>
      </c>
      <c r="S198">
        <v>0</v>
      </c>
      <c r="T198">
        <v>0</v>
      </c>
      <c r="U198">
        <v>0</v>
      </c>
    </row>
    <row r="199" spans="1:21">
      <c r="A199">
        <v>8733056</v>
      </c>
      <c r="B199" t="s">
        <v>220</v>
      </c>
      <c r="C199" t="s">
        <v>25</v>
      </c>
      <c r="D199">
        <v>0</v>
      </c>
      <c r="E199">
        <v>0</v>
      </c>
      <c r="F199">
        <v>0</v>
      </c>
      <c r="G199">
        <v>0</v>
      </c>
      <c r="H199">
        <v>0</v>
      </c>
      <c r="I199">
        <v>0</v>
      </c>
      <c r="J199">
        <v>0</v>
      </c>
      <c r="K199">
        <v>0</v>
      </c>
      <c r="L199">
        <v>0</v>
      </c>
      <c r="M199">
        <v>0</v>
      </c>
      <c r="N199">
        <v>0</v>
      </c>
      <c r="O199">
        <v>0</v>
      </c>
      <c r="P199">
        <v>0</v>
      </c>
      <c r="Q199">
        <v>0</v>
      </c>
      <c r="R199">
        <v>0</v>
      </c>
      <c r="S199">
        <v>0</v>
      </c>
      <c r="T199">
        <v>0</v>
      </c>
      <c r="U199">
        <v>0</v>
      </c>
    </row>
    <row r="200" spans="1:21">
      <c r="A200">
        <v>8733063</v>
      </c>
      <c r="B200" t="s">
        <v>221</v>
      </c>
      <c r="C200" t="s">
        <v>25</v>
      </c>
      <c r="D200">
        <v>0</v>
      </c>
      <c r="E200">
        <v>0</v>
      </c>
      <c r="F200">
        <v>0</v>
      </c>
      <c r="G200">
        <v>0</v>
      </c>
      <c r="H200">
        <v>0</v>
      </c>
      <c r="I200">
        <v>0</v>
      </c>
      <c r="J200">
        <v>0</v>
      </c>
      <c r="K200">
        <v>0</v>
      </c>
      <c r="L200">
        <v>0</v>
      </c>
      <c r="M200">
        <v>0</v>
      </c>
      <c r="N200">
        <v>0</v>
      </c>
      <c r="O200">
        <v>0</v>
      </c>
      <c r="P200">
        <v>0</v>
      </c>
      <c r="Q200">
        <v>0</v>
      </c>
      <c r="R200">
        <v>0</v>
      </c>
      <c r="S200">
        <v>0</v>
      </c>
      <c r="T200">
        <v>0</v>
      </c>
      <c r="U200">
        <v>0</v>
      </c>
    </row>
    <row r="201" spans="1:21">
      <c r="A201">
        <v>8733070</v>
      </c>
      <c r="B201" t="s">
        <v>222</v>
      </c>
      <c r="C201" t="s">
        <v>25</v>
      </c>
      <c r="D201">
        <v>0</v>
      </c>
      <c r="E201">
        <v>0</v>
      </c>
      <c r="F201">
        <v>0</v>
      </c>
      <c r="G201">
        <v>0</v>
      </c>
      <c r="H201">
        <v>0</v>
      </c>
      <c r="I201">
        <v>0</v>
      </c>
      <c r="J201">
        <v>0</v>
      </c>
      <c r="K201">
        <v>0</v>
      </c>
      <c r="L201">
        <v>0</v>
      </c>
      <c r="M201">
        <v>0</v>
      </c>
      <c r="N201">
        <v>0</v>
      </c>
      <c r="O201">
        <v>0</v>
      </c>
      <c r="P201">
        <v>0</v>
      </c>
      <c r="Q201">
        <v>0</v>
      </c>
      <c r="R201">
        <v>0</v>
      </c>
      <c r="S201">
        <v>0</v>
      </c>
      <c r="T201">
        <v>0</v>
      </c>
      <c r="U201">
        <v>0</v>
      </c>
    </row>
    <row r="202" spans="1:21">
      <c r="A202">
        <v>8733072</v>
      </c>
      <c r="B202" t="s">
        <v>223</v>
      </c>
      <c r="C202" t="s">
        <v>25</v>
      </c>
      <c r="D202">
        <v>0</v>
      </c>
      <c r="E202">
        <v>0</v>
      </c>
      <c r="F202">
        <v>0</v>
      </c>
      <c r="G202">
        <v>0</v>
      </c>
      <c r="H202">
        <v>0</v>
      </c>
      <c r="I202">
        <v>0</v>
      </c>
      <c r="J202">
        <v>0</v>
      </c>
      <c r="K202">
        <v>0</v>
      </c>
      <c r="L202">
        <v>0</v>
      </c>
      <c r="M202">
        <v>0</v>
      </c>
      <c r="N202">
        <v>0</v>
      </c>
      <c r="O202">
        <v>0</v>
      </c>
      <c r="P202">
        <v>0</v>
      </c>
      <c r="Q202">
        <v>0</v>
      </c>
      <c r="R202">
        <v>0</v>
      </c>
      <c r="S202">
        <v>0</v>
      </c>
      <c r="T202">
        <v>0</v>
      </c>
      <c r="U202">
        <v>0</v>
      </c>
    </row>
    <row r="203" spans="1:21">
      <c r="A203">
        <v>8733083</v>
      </c>
      <c r="B203" t="s">
        <v>224</v>
      </c>
      <c r="C203" t="s">
        <v>25</v>
      </c>
      <c r="D203">
        <v>0</v>
      </c>
      <c r="E203">
        <v>0</v>
      </c>
      <c r="F203">
        <v>0</v>
      </c>
      <c r="G203">
        <v>0</v>
      </c>
      <c r="H203">
        <v>0</v>
      </c>
      <c r="I203">
        <v>0</v>
      </c>
      <c r="J203">
        <v>0</v>
      </c>
      <c r="K203">
        <v>0</v>
      </c>
      <c r="L203">
        <v>0</v>
      </c>
      <c r="M203">
        <v>0</v>
      </c>
      <c r="N203">
        <v>0</v>
      </c>
      <c r="O203">
        <v>0</v>
      </c>
      <c r="P203">
        <v>0</v>
      </c>
      <c r="Q203">
        <v>0</v>
      </c>
      <c r="R203">
        <v>0</v>
      </c>
      <c r="S203">
        <v>0</v>
      </c>
      <c r="T203">
        <v>0</v>
      </c>
      <c r="U203">
        <v>0</v>
      </c>
    </row>
    <row r="204" spans="1:21">
      <c r="A204">
        <v>8733302</v>
      </c>
      <c r="B204" t="s">
        <v>123</v>
      </c>
      <c r="C204" t="s">
        <v>25</v>
      </c>
      <c r="D204">
        <v>0</v>
      </c>
      <c r="E204">
        <v>0</v>
      </c>
      <c r="F204">
        <v>0</v>
      </c>
      <c r="G204">
        <v>0</v>
      </c>
      <c r="H204">
        <v>0</v>
      </c>
      <c r="I204">
        <v>0</v>
      </c>
      <c r="J204">
        <v>0</v>
      </c>
      <c r="K204">
        <v>0</v>
      </c>
      <c r="L204">
        <v>0</v>
      </c>
      <c r="M204">
        <v>0</v>
      </c>
      <c r="N204">
        <v>0</v>
      </c>
      <c r="O204">
        <v>0</v>
      </c>
      <c r="P204">
        <v>0</v>
      </c>
      <c r="Q204">
        <v>0</v>
      </c>
      <c r="R204">
        <v>0</v>
      </c>
      <c r="S204">
        <v>0</v>
      </c>
      <c r="T204">
        <v>0</v>
      </c>
      <c r="U204">
        <v>0</v>
      </c>
    </row>
    <row r="205" spans="1:21">
      <c r="A205">
        <v>8733326</v>
      </c>
      <c r="B205" t="s">
        <v>225</v>
      </c>
      <c r="C205" t="s">
        <v>25</v>
      </c>
      <c r="D205">
        <v>0</v>
      </c>
      <c r="E205">
        <v>0</v>
      </c>
      <c r="F205">
        <v>0</v>
      </c>
      <c r="G205">
        <v>0</v>
      </c>
      <c r="H205">
        <v>0</v>
      </c>
      <c r="I205">
        <v>0</v>
      </c>
      <c r="J205">
        <v>0</v>
      </c>
      <c r="K205">
        <v>0</v>
      </c>
      <c r="L205">
        <v>0</v>
      </c>
      <c r="M205">
        <v>0</v>
      </c>
      <c r="N205">
        <v>0</v>
      </c>
      <c r="O205">
        <v>0</v>
      </c>
      <c r="P205">
        <v>0</v>
      </c>
      <c r="Q205">
        <v>0</v>
      </c>
      <c r="R205">
        <v>0</v>
      </c>
      <c r="S205">
        <v>0</v>
      </c>
      <c r="T205">
        <v>0</v>
      </c>
      <c r="U205">
        <v>0</v>
      </c>
    </row>
    <row r="206" spans="1:21">
      <c r="A206">
        <v>8733362</v>
      </c>
      <c r="B206" t="s">
        <v>226</v>
      </c>
      <c r="C206" t="s">
        <v>25</v>
      </c>
      <c r="D206">
        <v>0</v>
      </c>
      <c r="E206">
        <v>0</v>
      </c>
      <c r="F206">
        <v>0</v>
      </c>
      <c r="G206">
        <v>0</v>
      </c>
      <c r="H206">
        <v>0</v>
      </c>
      <c r="I206">
        <v>0</v>
      </c>
      <c r="J206">
        <v>0</v>
      </c>
      <c r="K206">
        <v>0</v>
      </c>
      <c r="L206">
        <v>0</v>
      </c>
      <c r="M206">
        <v>0</v>
      </c>
      <c r="N206">
        <v>0</v>
      </c>
      <c r="O206">
        <v>0</v>
      </c>
      <c r="P206">
        <v>0</v>
      </c>
      <c r="Q206">
        <v>0</v>
      </c>
      <c r="R206">
        <v>0</v>
      </c>
      <c r="S206">
        <v>0</v>
      </c>
      <c r="T206">
        <v>0</v>
      </c>
      <c r="U206">
        <v>0</v>
      </c>
    </row>
    <row r="207" spans="1:21">
      <c r="A207">
        <v>8733366</v>
      </c>
      <c r="B207" t="s">
        <v>227</v>
      </c>
      <c r="C207" t="s">
        <v>25</v>
      </c>
      <c r="D207">
        <v>0</v>
      </c>
      <c r="E207">
        <v>0</v>
      </c>
      <c r="F207">
        <v>0</v>
      </c>
      <c r="G207">
        <v>0</v>
      </c>
      <c r="H207">
        <v>0</v>
      </c>
      <c r="I207">
        <v>0</v>
      </c>
      <c r="J207">
        <v>0</v>
      </c>
      <c r="K207">
        <v>0</v>
      </c>
      <c r="L207">
        <v>0</v>
      </c>
      <c r="M207">
        <v>0</v>
      </c>
      <c r="N207">
        <v>0</v>
      </c>
      <c r="O207">
        <v>0</v>
      </c>
      <c r="P207">
        <v>0</v>
      </c>
      <c r="Q207">
        <v>0</v>
      </c>
      <c r="R207">
        <v>0</v>
      </c>
      <c r="S207">
        <v>0</v>
      </c>
      <c r="T207">
        <v>0</v>
      </c>
      <c r="U207">
        <v>0</v>
      </c>
    </row>
    <row r="208" spans="1:21">
      <c r="A208">
        <v>8733367</v>
      </c>
      <c r="B208" t="s">
        <v>228</v>
      </c>
      <c r="C208" t="s">
        <v>25</v>
      </c>
      <c r="D208">
        <v>0</v>
      </c>
      <c r="E208">
        <v>0</v>
      </c>
      <c r="F208">
        <v>0</v>
      </c>
      <c r="G208">
        <v>0</v>
      </c>
      <c r="H208">
        <v>0</v>
      </c>
      <c r="I208">
        <v>0</v>
      </c>
      <c r="J208">
        <v>0</v>
      </c>
      <c r="K208">
        <v>0</v>
      </c>
      <c r="L208">
        <v>0</v>
      </c>
      <c r="M208">
        <v>0</v>
      </c>
      <c r="N208">
        <v>0</v>
      </c>
      <c r="O208">
        <v>0</v>
      </c>
      <c r="P208">
        <v>0</v>
      </c>
      <c r="Q208">
        <v>0</v>
      </c>
      <c r="R208">
        <v>0</v>
      </c>
      <c r="S208">
        <v>0</v>
      </c>
      <c r="T208">
        <v>0</v>
      </c>
      <c r="U208">
        <v>0</v>
      </c>
    </row>
    <row r="209" spans="1:21">
      <c r="A209">
        <v>8733383</v>
      </c>
      <c r="B209" t="s">
        <v>229</v>
      </c>
      <c r="C209" t="s">
        <v>25</v>
      </c>
      <c r="D209">
        <v>0</v>
      </c>
      <c r="E209">
        <v>0</v>
      </c>
      <c r="F209">
        <v>0</v>
      </c>
      <c r="G209">
        <v>0</v>
      </c>
      <c r="H209">
        <v>0</v>
      </c>
      <c r="I209">
        <v>0</v>
      </c>
      <c r="J209">
        <v>0</v>
      </c>
      <c r="K209">
        <v>0</v>
      </c>
      <c r="L209">
        <v>0</v>
      </c>
      <c r="M209">
        <v>0</v>
      </c>
      <c r="N209">
        <v>0</v>
      </c>
      <c r="O209">
        <v>0</v>
      </c>
      <c r="P209">
        <v>0</v>
      </c>
      <c r="Q209">
        <v>0</v>
      </c>
      <c r="R209">
        <v>0</v>
      </c>
      <c r="S209">
        <v>0</v>
      </c>
      <c r="T209">
        <v>0</v>
      </c>
      <c r="U209">
        <v>0</v>
      </c>
    </row>
    <row r="210" spans="1:21">
      <c r="A210">
        <v>8733387</v>
      </c>
      <c r="B210" t="s">
        <v>230</v>
      </c>
      <c r="C210" t="s">
        <v>25</v>
      </c>
      <c r="D210">
        <v>0</v>
      </c>
      <c r="E210">
        <v>0</v>
      </c>
      <c r="F210">
        <v>0</v>
      </c>
      <c r="G210">
        <v>0</v>
      </c>
      <c r="H210">
        <v>0</v>
      </c>
      <c r="I210">
        <v>0</v>
      </c>
      <c r="J210">
        <v>0</v>
      </c>
      <c r="K210">
        <v>0</v>
      </c>
      <c r="L210">
        <v>0</v>
      </c>
      <c r="M210">
        <v>0</v>
      </c>
      <c r="N210">
        <v>0</v>
      </c>
      <c r="O210">
        <v>0</v>
      </c>
      <c r="P210">
        <v>0</v>
      </c>
      <c r="Q210">
        <v>0</v>
      </c>
      <c r="R210">
        <v>0</v>
      </c>
      <c r="S210">
        <v>0</v>
      </c>
      <c r="T210">
        <v>0</v>
      </c>
      <c r="U210">
        <v>0</v>
      </c>
    </row>
    <row r="211" spans="1:21">
      <c r="A211">
        <v>8735201</v>
      </c>
      <c r="B211" t="s">
        <v>231</v>
      </c>
      <c r="C211" t="s">
        <v>25</v>
      </c>
      <c r="D211">
        <v>0</v>
      </c>
      <c r="E211">
        <v>0</v>
      </c>
      <c r="F211">
        <v>0</v>
      </c>
      <c r="G211">
        <v>0</v>
      </c>
      <c r="H211">
        <v>0</v>
      </c>
      <c r="I211">
        <v>0</v>
      </c>
      <c r="J211">
        <v>0</v>
      </c>
      <c r="K211">
        <v>0</v>
      </c>
      <c r="L211">
        <v>0</v>
      </c>
      <c r="M211">
        <v>0</v>
      </c>
      <c r="N211">
        <v>0</v>
      </c>
      <c r="O211">
        <v>0</v>
      </c>
      <c r="P211">
        <v>0</v>
      </c>
      <c r="Q211">
        <v>0</v>
      </c>
      <c r="R211">
        <v>0</v>
      </c>
      <c r="S211">
        <v>0</v>
      </c>
      <c r="T211">
        <v>0</v>
      </c>
      <c r="U211">
        <v>0</v>
      </c>
    </row>
    <row r="212" spans="1:21">
      <c r="A212">
        <v>8735203</v>
      </c>
      <c r="B212" t="s">
        <v>232</v>
      </c>
      <c r="C212" t="s">
        <v>25</v>
      </c>
      <c r="D212">
        <v>0</v>
      </c>
      <c r="E212">
        <v>0</v>
      </c>
      <c r="F212">
        <v>0</v>
      </c>
      <c r="G212">
        <v>0</v>
      </c>
      <c r="H212">
        <v>0</v>
      </c>
      <c r="I212">
        <v>0</v>
      </c>
      <c r="J212">
        <v>0</v>
      </c>
      <c r="K212">
        <v>0</v>
      </c>
      <c r="L212">
        <v>0</v>
      </c>
      <c r="M212">
        <v>0</v>
      </c>
      <c r="N212">
        <v>0</v>
      </c>
      <c r="O212">
        <v>0</v>
      </c>
      <c r="P212">
        <v>0</v>
      </c>
      <c r="Q212">
        <v>0</v>
      </c>
      <c r="R212">
        <v>0</v>
      </c>
      <c r="S212">
        <v>0</v>
      </c>
      <c r="T212">
        <v>0</v>
      </c>
      <c r="U212">
        <v>0</v>
      </c>
    </row>
    <row r="213" spans="1:21">
      <c r="A213">
        <v>8735204</v>
      </c>
      <c r="B213" t="s">
        <v>233</v>
      </c>
      <c r="C213" t="s">
        <v>25</v>
      </c>
      <c r="D213">
        <v>0</v>
      </c>
      <c r="E213">
        <v>0</v>
      </c>
      <c r="F213">
        <v>0</v>
      </c>
      <c r="G213">
        <v>0</v>
      </c>
      <c r="H213">
        <v>0</v>
      </c>
      <c r="I213">
        <v>0</v>
      </c>
      <c r="J213">
        <v>0</v>
      </c>
      <c r="K213">
        <v>0</v>
      </c>
      <c r="L213">
        <v>0</v>
      </c>
      <c r="M213">
        <v>0</v>
      </c>
      <c r="N213">
        <v>0</v>
      </c>
      <c r="O213">
        <v>0</v>
      </c>
      <c r="P213">
        <v>0</v>
      </c>
      <c r="Q213">
        <v>0</v>
      </c>
      <c r="R213">
        <v>0</v>
      </c>
      <c r="S213">
        <v>0</v>
      </c>
      <c r="T213">
        <v>0</v>
      </c>
      <c r="U213">
        <v>0</v>
      </c>
    </row>
    <row r="214" spans="1:21">
      <c r="A214">
        <v>8735205</v>
      </c>
      <c r="B214" t="s">
        <v>234</v>
      </c>
      <c r="C214" t="s">
        <v>25</v>
      </c>
      <c r="D214">
        <v>0</v>
      </c>
      <c r="E214">
        <v>0</v>
      </c>
      <c r="F214">
        <v>0</v>
      </c>
      <c r="G214">
        <v>0</v>
      </c>
      <c r="H214">
        <v>0</v>
      </c>
      <c r="I214">
        <v>0</v>
      </c>
      <c r="J214">
        <v>0</v>
      </c>
      <c r="K214">
        <v>0</v>
      </c>
      <c r="L214">
        <v>0</v>
      </c>
      <c r="M214">
        <v>0</v>
      </c>
      <c r="N214">
        <v>0</v>
      </c>
      <c r="O214">
        <v>0</v>
      </c>
      <c r="P214">
        <v>0</v>
      </c>
      <c r="Q214">
        <v>0</v>
      </c>
      <c r="R214">
        <v>0</v>
      </c>
      <c r="S214">
        <v>0</v>
      </c>
      <c r="T214">
        <v>0</v>
      </c>
      <c r="U214">
        <v>0</v>
      </c>
    </row>
    <row r="215" spans="1:21">
      <c r="A215">
        <v>8734000</v>
      </c>
      <c r="B215" t="s">
        <v>235</v>
      </c>
      <c r="C215" t="s">
        <v>236</v>
      </c>
      <c r="D215">
        <v>0</v>
      </c>
      <c r="E215">
        <v>0</v>
      </c>
      <c r="F215">
        <v>0</v>
      </c>
      <c r="G215">
        <v>0</v>
      </c>
      <c r="H215">
        <v>0</v>
      </c>
      <c r="I215">
        <v>0</v>
      </c>
      <c r="J215">
        <v>0</v>
      </c>
      <c r="K215">
        <v>0</v>
      </c>
      <c r="L215">
        <v>0</v>
      </c>
      <c r="M215">
        <v>0</v>
      </c>
      <c r="N215">
        <v>0</v>
      </c>
      <c r="O215">
        <v>0</v>
      </c>
      <c r="P215">
        <v>0</v>
      </c>
      <c r="Q215">
        <v>0</v>
      </c>
      <c r="R215">
        <v>0</v>
      </c>
      <c r="S215">
        <v>0</v>
      </c>
      <c r="T215">
        <v>0</v>
      </c>
      <c r="U215">
        <v>0</v>
      </c>
    </row>
    <row r="216" spans="1:21">
      <c r="A216">
        <v>8734002</v>
      </c>
      <c r="B216" t="s">
        <v>237</v>
      </c>
      <c r="C216" t="s">
        <v>236</v>
      </c>
      <c r="D216">
        <v>0</v>
      </c>
      <c r="E216">
        <v>0</v>
      </c>
      <c r="F216">
        <v>0</v>
      </c>
      <c r="G216">
        <v>0</v>
      </c>
      <c r="H216">
        <v>0</v>
      </c>
      <c r="I216">
        <v>0</v>
      </c>
      <c r="J216">
        <v>0</v>
      </c>
      <c r="K216">
        <v>0</v>
      </c>
      <c r="L216">
        <v>0</v>
      </c>
      <c r="M216">
        <v>0</v>
      </c>
      <c r="N216">
        <v>0</v>
      </c>
      <c r="O216">
        <v>0</v>
      </c>
      <c r="P216">
        <v>0</v>
      </c>
      <c r="Q216">
        <v>0</v>
      </c>
      <c r="R216">
        <v>0</v>
      </c>
      <c r="S216">
        <v>0</v>
      </c>
      <c r="T216">
        <v>0</v>
      </c>
      <c r="U216">
        <v>0</v>
      </c>
    </row>
    <row r="217" spans="1:21">
      <c r="A217">
        <v>8734003</v>
      </c>
      <c r="B217" t="s">
        <v>238</v>
      </c>
      <c r="C217" t="s">
        <v>236</v>
      </c>
      <c r="D217">
        <v>0</v>
      </c>
      <c r="E217">
        <v>0</v>
      </c>
      <c r="F217">
        <v>0</v>
      </c>
      <c r="G217">
        <v>0</v>
      </c>
      <c r="H217">
        <v>0</v>
      </c>
      <c r="I217">
        <v>0</v>
      </c>
      <c r="J217">
        <v>0</v>
      </c>
      <c r="K217">
        <v>0</v>
      </c>
      <c r="L217">
        <v>0</v>
      </c>
      <c r="M217">
        <v>0</v>
      </c>
      <c r="N217">
        <v>0</v>
      </c>
      <c r="O217">
        <v>0</v>
      </c>
      <c r="P217">
        <v>0</v>
      </c>
      <c r="Q217">
        <v>0</v>
      </c>
      <c r="R217">
        <v>0</v>
      </c>
      <c r="S217">
        <v>0</v>
      </c>
      <c r="T217">
        <v>0</v>
      </c>
      <c r="U217">
        <v>0</v>
      </c>
    </row>
    <row r="218" spans="1:21">
      <c r="A218">
        <v>8734004</v>
      </c>
      <c r="B218" t="s">
        <v>239</v>
      </c>
      <c r="C218" t="s">
        <v>236</v>
      </c>
      <c r="D218">
        <v>0</v>
      </c>
      <c r="E218">
        <v>0</v>
      </c>
      <c r="F218">
        <v>0</v>
      </c>
      <c r="G218">
        <v>0</v>
      </c>
      <c r="H218">
        <v>0</v>
      </c>
      <c r="I218">
        <v>0</v>
      </c>
      <c r="J218">
        <v>0</v>
      </c>
      <c r="K218">
        <v>0</v>
      </c>
      <c r="L218">
        <v>0</v>
      </c>
      <c r="M218">
        <v>0</v>
      </c>
      <c r="N218">
        <v>0</v>
      </c>
      <c r="O218">
        <v>0</v>
      </c>
      <c r="P218">
        <v>0</v>
      </c>
      <c r="Q218">
        <v>0</v>
      </c>
      <c r="R218">
        <v>0</v>
      </c>
      <c r="S218">
        <v>0</v>
      </c>
      <c r="T218">
        <v>0</v>
      </c>
      <c r="U218">
        <v>0</v>
      </c>
    </row>
    <row r="219" spans="1:21">
      <c r="A219">
        <v>8734005</v>
      </c>
      <c r="B219" t="s">
        <v>240</v>
      </c>
      <c r="C219" t="s">
        <v>236</v>
      </c>
      <c r="D219">
        <v>0</v>
      </c>
      <c r="E219">
        <v>0</v>
      </c>
      <c r="F219">
        <v>0</v>
      </c>
      <c r="G219">
        <v>0</v>
      </c>
      <c r="H219">
        <v>0</v>
      </c>
      <c r="I219">
        <v>0</v>
      </c>
      <c r="J219">
        <v>0</v>
      </c>
      <c r="K219">
        <v>0</v>
      </c>
      <c r="L219">
        <v>0</v>
      </c>
      <c r="M219">
        <v>0</v>
      </c>
      <c r="N219">
        <v>0</v>
      </c>
      <c r="O219">
        <v>0</v>
      </c>
      <c r="P219">
        <v>0</v>
      </c>
      <c r="Q219">
        <v>0</v>
      </c>
      <c r="R219">
        <v>0</v>
      </c>
      <c r="S219">
        <v>0</v>
      </c>
      <c r="T219">
        <v>0</v>
      </c>
      <c r="U219">
        <v>0</v>
      </c>
    </row>
    <row r="220" spans="1:21">
      <c r="A220">
        <v>8734006</v>
      </c>
      <c r="B220" t="s">
        <v>241</v>
      </c>
      <c r="C220" t="s">
        <v>236</v>
      </c>
      <c r="D220">
        <v>0</v>
      </c>
      <c r="E220">
        <v>0</v>
      </c>
      <c r="F220">
        <v>0</v>
      </c>
      <c r="G220">
        <v>0</v>
      </c>
      <c r="H220">
        <v>0</v>
      </c>
      <c r="I220">
        <v>0</v>
      </c>
      <c r="J220">
        <v>0</v>
      </c>
      <c r="K220">
        <v>0</v>
      </c>
      <c r="L220">
        <v>0</v>
      </c>
      <c r="M220">
        <v>0</v>
      </c>
      <c r="N220">
        <v>0</v>
      </c>
      <c r="O220">
        <v>0</v>
      </c>
      <c r="P220">
        <v>0</v>
      </c>
      <c r="Q220">
        <v>0</v>
      </c>
      <c r="R220">
        <v>0</v>
      </c>
      <c r="S220">
        <v>0</v>
      </c>
      <c r="T220">
        <v>0</v>
      </c>
      <c r="U220">
        <v>0</v>
      </c>
    </row>
    <row r="221" spans="1:21">
      <c r="A221">
        <v>8734007</v>
      </c>
      <c r="B221" t="s">
        <v>242</v>
      </c>
      <c r="C221" t="s">
        <v>236</v>
      </c>
      <c r="D221">
        <v>0</v>
      </c>
      <c r="E221">
        <v>0</v>
      </c>
      <c r="F221">
        <v>0</v>
      </c>
      <c r="G221">
        <v>0</v>
      </c>
      <c r="H221">
        <v>0</v>
      </c>
      <c r="I221">
        <v>0</v>
      </c>
      <c r="J221">
        <v>0</v>
      </c>
      <c r="K221">
        <v>0</v>
      </c>
      <c r="L221">
        <v>0</v>
      </c>
      <c r="M221">
        <v>0</v>
      </c>
      <c r="N221">
        <v>0</v>
      </c>
      <c r="O221">
        <v>0</v>
      </c>
      <c r="P221">
        <v>0</v>
      </c>
      <c r="Q221">
        <v>0</v>
      </c>
      <c r="R221">
        <v>0</v>
      </c>
      <c r="S221">
        <v>0</v>
      </c>
      <c r="T221">
        <v>0</v>
      </c>
      <c r="U221">
        <v>0</v>
      </c>
    </row>
    <row r="222" spans="1:21">
      <c r="A222">
        <v>8734008</v>
      </c>
      <c r="B222" t="s">
        <v>243</v>
      </c>
      <c r="C222" t="s">
        <v>236</v>
      </c>
      <c r="D222">
        <v>0</v>
      </c>
      <c r="E222">
        <v>0</v>
      </c>
      <c r="F222">
        <v>0</v>
      </c>
      <c r="G222">
        <v>0</v>
      </c>
      <c r="H222">
        <v>0</v>
      </c>
      <c r="I222">
        <v>0</v>
      </c>
      <c r="J222">
        <v>0</v>
      </c>
      <c r="K222">
        <v>0</v>
      </c>
      <c r="L222">
        <v>0</v>
      </c>
      <c r="M222">
        <v>0</v>
      </c>
      <c r="N222">
        <v>0</v>
      </c>
      <c r="O222">
        <v>0</v>
      </c>
      <c r="P222">
        <v>0</v>
      </c>
      <c r="Q222">
        <v>0</v>
      </c>
      <c r="R222">
        <v>0</v>
      </c>
      <c r="S222">
        <v>0</v>
      </c>
      <c r="T222">
        <v>0</v>
      </c>
      <c r="U222">
        <v>0</v>
      </c>
    </row>
    <row r="223" spans="1:21">
      <c r="A223">
        <v>8734009</v>
      </c>
      <c r="B223" t="s">
        <v>244</v>
      </c>
      <c r="C223" t="s">
        <v>236</v>
      </c>
      <c r="D223">
        <v>0</v>
      </c>
      <c r="E223">
        <v>0</v>
      </c>
      <c r="F223">
        <v>0</v>
      </c>
      <c r="G223">
        <v>0</v>
      </c>
      <c r="H223">
        <v>0</v>
      </c>
      <c r="I223">
        <v>0</v>
      </c>
      <c r="J223">
        <v>0</v>
      </c>
      <c r="K223">
        <v>0</v>
      </c>
      <c r="L223">
        <v>0</v>
      </c>
      <c r="M223">
        <v>0</v>
      </c>
      <c r="N223">
        <v>0</v>
      </c>
      <c r="O223">
        <v>0</v>
      </c>
      <c r="P223">
        <v>0</v>
      </c>
      <c r="Q223">
        <v>0</v>
      </c>
      <c r="R223">
        <v>0</v>
      </c>
      <c r="S223">
        <v>0</v>
      </c>
      <c r="T223">
        <v>0</v>
      </c>
      <c r="U223">
        <v>0</v>
      </c>
    </row>
    <row r="224" spans="1:21">
      <c r="A224">
        <v>8734010</v>
      </c>
      <c r="B224" t="s">
        <v>245</v>
      </c>
      <c r="C224" t="s">
        <v>236</v>
      </c>
      <c r="D224">
        <v>0</v>
      </c>
      <c r="E224">
        <v>0</v>
      </c>
      <c r="F224">
        <v>0</v>
      </c>
      <c r="G224">
        <v>0</v>
      </c>
      <c r="H224">
        <v>0</v>
      </c>
      <c r="I224">
        <v>0</v>
      </c>
      <c r="J224">
        <v>0</v>
      </c>
      <c r="K224">
        <v>0</v>
      </c>
      <c r="L224">
        <v>0</v>
      </c>
      <c r="M224">
        <v>0</v>
      </c>
      <c r="N224">
        <v>0</v>
      </c>
      <c r="O224">
        <v>0</v>
      </c>
      <c r="P224">
        <v>0</v>
      </c>
      <c r="Q224">
        <v>0</v>
      </c>
      <c r="R224">
        <v>0</v>
      </c>
      <c r="S224">
        <v>0</v>
      </c>
      <c r="T224">
        <v>0</v>
      </c>
      <c r="U224">
        <v>0</v>
      </c>
    </row>
    <row r="225" spans="1:21">
      <c r="A225">
        <v>8734011</v>
      </c>
      <c r="B225" t="s">
        <v>246</v>
      </c>
      <c r="C225" t="s">
        <v>236</v>
      </c>
      <c r="D225">
        <v>0</v>
      </c>
      <c r="E225">
        <v>0</v>
      </c>
      <c r="F225">
        <v>0</v>
      </c>
      <c r="G225">
        <v>0</v>
      </c>
      <c r="H225">
        <v>0</v>
      </c>
      <c r="I225">
        <v>0</v>
      </c>
      <c r="J225">
        <v>0</v>
      </c>
      <c r="K225">
        <v>0</v>
      </c>
      <c r="L225">
        <v>0</v>
      </c>
      <c r="M225">
        <v>0</v>
      </c>
      <c r="N225">
        <v>0</v>
      </c>
      <c r="O225">
        <v>0</v>
      </c>
      <c r="P225">
        <v>0</v>
      </c>
      <c r="Q225">
        <v>0</v>
      </c>
      <c r="R225">
        <v>0</v>
      </c>
      <c r="S225">
        <v>0</v>
      </c>
      <c r="T225">
        <v>0</v>
      </c>
      <c r="U225">
        <v>0</v>
      </c>
    </row>
    <row r="226" spans="1:21">
      <c r="A226">
        <v>8734012</v>
      </c>
      <c r="B226" t="s">
        <v>247</v>
      </c>
      <c r="C226" t="s">
        <v>236</v>
      </c>
      <c r="D226">
        <v>0</v>
      </c>
      <c r="E226">
        <v>0</v>
      </c>
      <c r="F226">
        <v>0</v>
      </c>
      <c r="G226">
        <v>0</v>
      </c>
      <c r="H226">
        <v>0</v>
      </c>
      <c r="I226">
        <v>0</v>
      </c>
      <c r="J226">
        <v>0</v>
      </c>
      <c r="K226">
        <v>0</v>
      </c>
      <c r="L226">
        <v>0</v>
      </c>
      <c r="M226">
        <v>0</v>
      </c>
      <c r="N226">
        <v>0</v>
      </c>
      <c r="O226">
        <v>0</v>
      </c>
      <c r="P226">
        <v>0</v>
      </c>
      <c r="Q226">
        <v>0</v>
      </c>
      <c r="R226">
        <v>0</v>
      </c>
      <c r="S226">
        <v>0</v>
      </c>
      <c r="T226">
        <v>0</v>
      </c>
      <c r="U226">
        <v>0</v>
      </c>
    </row>
    <row r="227" spans="1:21">
      <c r="A227">
        <v>8734014</v>
      </c>
      <c r="B227" t="s">
        <v>248</v>
      </c>
      <c r="C227" t="s">
        <v>236</v>
      </c>
      <c r="D227">
        <v>0</v>
      </c>
      <c r="E227">
        <v>0</v>
      </c>
      <c r="F227">
        <v>0</v>
      </c>
      <c r="G227">
        <v>0</v>
      </c>
      <c r="H227">
        <v>0</v>
      </c>
      <c r="I227">
        <v>0</v>
      </c>
      <c r="J227">
        <v>0</v>
      </c>
      <c r="K227">
        <v>0</v>
      </c>
      <c r="L227">
        <v>0</v>
      </c>
      <c r="M227">
        <v>0</v>
      </c>
      <c r="N227">
        <v>0</v>
      </c>
      <c r="O227">
        <v>0</v>
      </c>
      <c r="P227">
        <v>0</v>
      </c>
      <c r="Q227">
        <v>0</v>
      </c>
      <c r="R227">
        <v>0</v>
      </c>
      <c r="S227">
        <v>0</v>
      </c>
      <c r="T227">
        <v>0</v>
      </c>
      <c r="U227">
        <v>0</v>
      </c>
    </row>
    <row r="228" spans="1:21">
      <c r="A228">
        <v>8734027</v>
      </c>
      <c r="B228" t="s">
        <v>249</v>
      </c>
      <c r="C228" t="s">
        <v>236</v>
      </c>
      <c r="D228">
        <v>0</v>
      </c>
      <c r="E228">
        <v>0</v>
      </c>
      <c r="F228">
        <v>0</v>
      </c>
      <c r="G228">
        <v>0</v>
      </c>
      <c r="H228">
        <v>0</v>
      </c>
      <c r="I228">
        <v>0</v>
      </c>
      <c r="J228">
        <v>0</v>
      </c>
      <c r="K228">
        <v>0</v>
      </c>
      <c r="L228">
        <v>0</v>
      </c>
      <c r="M228">
        <v>0</v>
      </c>
      <c r="N228">
        <v>0</v>
      </c>
      <c r="O228">
        <v>0</v>
      </c>
      <c r="P228">
        <v>0</v>
      </c>
      <c r="Q228">
        <v>0</v>
      </c>
      <c r="R228">
        <v>0</v>
      </c>
      <c r="S228">
        <v>0</v>
      </c>
      <c r="T228">
        <v>0</v>
      </c>
      <c r="U228">
        <v>0</v>
      </c>
    </row>
    <row r="229" spans="1:21">
      <c r="A229">
        <v>8734028</v>
      </c>
      <c r="B229" t="s">
        <v>250</v>
      </c>
      <c r="C229" t="s">
        <v>236</v>
      </c>
      <c r="D229">
        <v>0</v>
      </c>
      <c r="E229">
        <v>0</v>
      </c>
      <c r="F229">
        <v>0</v>
      </c>
      <c r="G229">
        <v>0</v>
      </c>
      <c r="H229">
        <v>0</v>
      </c>
      <c r="I229">
        <v>0</v>
      </c>
      <c r="J229">
        <v>0</v>
      </c>
      <c r="K229">
        <v>0</v>
      </c>
      <c r="L229">
        <v>0</v>
      </c>
      <c r="M229">
        <v>0</v>
      </c>
      <c r="N229">
        <v>0</v>
      </c>
      <c r="O229">
        <v>0</v>
      </c>
      <c r="P229">
        <v>0</v>
      </c>
      <c r="Q229">
        <v>0</v>
      </c>
      <c r="R229">
        <v>0</v>
      </c>
      <c r="S229">
        <v>0</v>
      </c>
      <c r="T229">
        <v>0</v>
      </c>
      <c r="U229">
        <v>0</v>
      </c>
    </row>
    <row r="230" spans="1:21">
      <c r="A230">
        <v>8734029</v>
      </c>
      <c r="B230" t="s">
        <v>251</v>
      </c>
      <c r="C230" t="s">
        <v>236</v>
      </c>
      <c r="D230">
        <v>0</v>
      </c>
      <c r="E230">
        <v>0</v>
      </c>
      <c r="F230">
        <v>0</v>
      </c>
      <c r="G230">
        <v>0</v>
      </c>
      <c r="H230">
        <v>0</v>
      </c>
      <c r="I230">
        <v>0</v>
      </c>
      <c r="J230">
        <v>0</v>
      </c>
      <c r="K230">
        <v>0</v>
      </c>
      <c r="L230">
        <v>0</v>
      </c>
      <c r="M230">
        <v>0</v>
      </c>
      <c r="N230">
        <v>0</v>
      </c>
      <c r="O230">
        <v>0</v>
      </c>
      <c r="P230">
        <v>0</v>
      </c>
      <c r="Q230">
        <v>0</v>
      </c>
      <c r="R230">
        <v>0</v>
      </c>
      <c r="S230">
        <v>0</v>
      </c>
      <c r="T230">
        <v>0</v>
      </c>
      <c r="U230">
        <v>0</v>
      </c>
    </row>
    <row r="231" spans="1:21">
      <c r="A231">
        <v>8734031</v>
      </c>
      <c r="B231" t="s">
        <v>252</v>
      </c>
      <c r="C231" t="s">
        <v>236</v>
      </c>
      <c r="D231">
        <v>0</v>
      </c>
      <c r="E231">
        <v>0</v>
      </c>
      <c r="F231">
        <v>0</v>
      </c>
      <c r="G231">
        <v>0</v>
      </c>
      <c r="H231">
        <v>0</v>
      </c>
      <c r="I231">
        <v>0</v>
      </c>
      <c r="J231">
        <v>0</v>
      </c>
      <c r="K231">
        <v>0</v>
      </c>
      <c r="L231">
        <v>0</v>
      </c>
      <c r="M231">
        <v>0</v>
      </c>
      <c r="N231">
        <v>0</v>
      </c>
      <c r="O231">
        <v>0</v>
      </c>
      <c r="P231">
        <v>0</v>
      </c>
      <c r="Q231">
        <v>0</v>
      </c>
      <c r="R231">
        <v>0</v>
      </c>
      <c r="S231">
        <v>0</v>
      </c>
      <c r="T231">
        <v>0</v>
      </c>
      <c r="U231">
        <v>0</v>
      </c>
    </row>
    <row r="232" spans="1:21">
      <c r="A232">
        <v>8734038</v>
      </c>
      <c r="B232" t="s">
        <v>253</v>
      </c>
      <c r="C232" t="s">
        <v>236</v>
      </c>
      <c r="D232">
        <v>0</v>
      </c>
      <c r="E232">
        <v>0</v>
      </c>
      <c r="F232">
        <v>0</v>
      </c>
      <c r="G232">
        <v>0</v>
      </c>
      <c r="H232">
        <v>0</v>
      </c>
      <c r="I232">
        <v>0</v>
      </c>
      <c r="J232">
        <v>0</v>
      </c>
      <c r="K232">
        <v>0</v>
      </c>
      <c r="L232">
        <v>0</v>
      </c>
      <c r="M232">
        <v>0</v>
      </c>
      <c r="N232">
        <v>0</v>
      </c>
      <c r="O232">
        <v>0</v>
      </c>
      <c r="P232">
        <v>0</v>
      </c>
      <c r="Q232">
        <v>0</v>
      </c>
      <c r="R232">
        <v>0</v>
      </c>
      <c r="S232">
        <v>0</v>
      </c>
      <c r="T232">
        <v>0</v>
      </c>
      <c r="U232">
        <v>0</v>
      </c>
    </row>
    <row r="233" spans="1:21">
      <c r="A233">
        <v>8734040</v>
      </c>
      <c r="B233" t="s">
        <v>254</v>
      </c>
      <c r="C233" t="s">
        <v>236</v>
      </c>
      <c r="D233">
        <v>0</v>
      </c>
      <c r="E233">
        <v>0</v>
      </c>
      <c r="F233">
        <v>0</v>
      </c>
      <c r="G233">
        <v>0</v>
      </c>
      <c r="H233">
        <v>0</v>
      </c>
      <c r="I233">
        <v>0</v>
      </c>
      <c r="J233">
        <v>0</v>
      </c>
      <c r="K233">
        <v>0</v>
      </c>
      <c r="L233">
        <v>0</v>
      </c>
      <c r="M233">
        <v>0</v>
      </c>
      <c r="N233">
        <v>0</v>
      </c>
      <c r="O233">
        <v>0</v>
      </c>
      <c r="P233">
        <v>0</v>
      </c>
      <c r="Q233">
        <v>0</v>
      </c>
      <c r="R233">
        <v>0</v>
      </c>
      <c r="S233">
        <v>0</v>
      </c>
      <c r="T233">
        <v>0</v>
      </c>
      <c r="U233">
        <v>0</v>
      </c>
    </row>
    <row r="234" spans="1:21">
      <c r="A234">
        <v>8734051</v>
      </c>
      <c r="B234" t="s">
        <v>255</v>
      </c>
      <c r="C234" t="s">
        <v>236</v>
      </c>
      <c r="D234">
        <v>0</v>
      </c>
      <c r="E234">
        <v>0</v>
      </c>
      <c r="F234">
        <v>0</v>
      </c>
      <c r="G234">
        <v>0</v>
      </c>
      <c r="H234">
        <v>0</v>
      </c>
      <c r="I234">
        <v>0</v>
      </c>
      <c r="J234">
        <v>0</v>
      </c>
      <c r="K234">
        <v>0</v>
      </c>
      <c r="L234">
        <v>0</v>
      </c>
      <c r="M234">
        <v>0</v>
      </c>
      <c r="N234">
        <v>0</v>
      </c>
      <c r="O234">
        <v>0</v>
      </c>
      <c r="P234">
        <v>0</v>
      </c>
      <c r="Q234">
        <v>0</v>
      </c>
      <c r="R234">
        <v>0</v>
      </c>
      <c r="S234">
        <v>0</v>
      </c>
      <c r="T234">
        <v>0</v>
      </c>
      <c r="U234">
        <v>0</v>
      </c>
    </row>
    <row r="235" spans="1:21">
      <c r="A235">
        <v>8734055</v>
      </c>
      <c r="B235" t="s">
        <v>256</v>
      </c>
      <c r="C235" t="s">
        <v>236</v>
      </c>
      <c r="D235">
        <v>0</v>
      </c>
      <c r="E235">
        <v>0</v>
      </c>
      <c r="F235">
        <v>0</v>
      </c>
      <c r="G235">
        <v>0</v>
      </c>
      <c r="H235">
        <v>0</v>
      </c>
      <c r="I235">
        <v>0</v>
      </c>
      <c r="J235">
        <v>0</v>
      </c>
      <c r="K235">
        <v>0</v>
      </c>
      <c r="L235">
        <v>0</v>
      </c>
      <c r="M235">
        <v>0</v>
      </c>
      <c r="N235">
        <v>0</v>
      </c>
      <c r="O235">
        <v>0</v>
      </c>
      <c r="P235">
        <v>0</v>
      </c>
      <c r="Q235">
        <v>0</v>
      </c>
      <c r="R235">
        <v>0</v>
      </c>
      <c r="S235">
        <v>0</v>
      </c>
      <c r="T235">
        <v>0</v>
      </c>
      <c r="U235">
        <v>0</v>
      </c>
    </row>
    <row r="236" spans="1:21">
      <c r="A236">
        <v>8734064</v>
      </c>
      <c r="B236" t="s">
        <v>257</v>
      </c>
      <c r="C236" t="s">
        <v>236</v>
      </c>
      <c r="D236">
        <v>0</v>
      </c>
      <c r="E236">
        <v>0</v>
      </c>
      <c r="F236">
        <v>0</v>
      </c>
      <c r="G236">
        <v>0</v>
      </c>
      <c r="H236">
        <v>0</v>
      </c>
      <c r="I236">
        <v>0</v>
      </c>
      <c r="J236">
        <v>0</v>
      </c>
      <c r="K236">
        <v>0</v>
      </c>
      <c r="L236">
        <v>0</v>
      </c>
      <c r="M236">
        <v>0</v>
      </c>
      <c r="N236">
        <v>0</v>
      </c>
      <c r="O236">
        <v>0</v>
      </c>
      <c r="P236">
        <v>0</v>
      </c>
      <c r="Q236">
        <v>0</v>
      </c>
      <c r="R236">
        <v>0</v>
      </c>
      <c r="S236">
        <v>0</v>
      </c>
      <c r="T236">
        <v>0</v>
      </c>
      <c r="U236">
        <v>0</v>
      </c>
    </row>
    <row r="237" spans="1:21">
      <c r="A237">
        <v>8734503</v>
      </c>
      <c r="B237" t="s">
        <v>258</v>
      </c>
      <c r="C237" t="s">
        <v>236</v>
      </c>
      <c r="D237">
        <v>0</v>
      </c>
      <c r="E237">
        <v>0</v>
      </c>
      <c r="F237">
        <v>0</v>
      </c>
      <c r="G237">
        <v>0</v>
      </c>
      <c r="H237">
        <v>0</v>
      </c>
      <c r="I237">
        <v>0</v>
      </c>
      <c r="J237">
        <v>0</v>
      </c>
      <c r="K237">
        <v>0</v>
      </c>
      <c r="L237">
        <v>0</v>
      </c>
      <c r="M237">
        <v>0</v>
      </c>
      <c r="N237">
        <v>0</v>
      </c>
      <c r="O237">
        <v>0</v>
      </c>
      <c r="P237">
        <v>0</v>
      </c>
      <c r="Q237">
        <v>0</v>
      </c>
      <c r="R237">
        <v>0</v>
      </c>
      <c r="S237">
        <v>0</v>
      </c>
      <c r="T237">
        <v>0</v>
      </c>
      <c r="U237">
        <v>0</v>
      </c>
    </row>
    <row r="238" spans="1:21">
      <c r="A238">
        <v>8734602</v>
      </c>
      <c r="B238" t="s">
        <v>259</v>
      </c>
      <c r="C238" t="s">
        <v>236</v>
      </c>
      <c r="D238">
        <v>0</v>
      </c>
      <c r="E238">
        <v>0</v>
      </c>
      <c r="F238">
        <v>0</v>
      </c>
      <c r="G238">
        <v>0</v>
      </c>
      <c r="H238">
        <v>0</v>
      </c>
      <c r="I238">
        <v>0</v>
      </c>
      <c r="J238">
        <v>0</v>
      </c>
      <c r="K238">
        <v>0</v>
      </c>
      <c r="L238">
        <v>0</v>
      </c>
      <c r="M238">
        <v>0</v>
      </c>
      <c r="N238">
        <v>0</v>
      </c>
      <c r="O238">
        <v>0</v>
      </c>
      <c r="P238">
        <v>0</v>
      </c>
      <c r="Q238">
        <v>0</v>
      </c>
      <c r="R238">
        <v>0</v>
      </c>
      <c r="S238">
        <v>0</v>
      </c>
      <c r="T238">
        <v>0</v>
      </c>
      <c r="U238">
        <v>0</v>
      </c>
    </row>
    <row r="239" spans="1:21">
      <c r="A239">
        <v>8734603</v>
      </c>
      <c r="B239" t="s">
        <v>260</v>
      </c>
      <c r="C239" t="s">
        <v>236</v>
      </c>
      <c r="D239">
        <v>0</v>
      </c>
      <c r="E239">
        <v>0</v>
      </c>
      <c r="F239">
        <v>0</v>
      </c>
      <c r="G239">
        <v>0</v>
      </c>
      <c r="H239">
        <v>0</v>
      </c>
      <c r="I239">
        <v>0</v>
      </c>
      <c r="J239">
        <v>0</v>
      </c>
      <c r="K239">
        <v>0</v>
      </c>
      <c r="L239">
        <v>0</v>
      </c>
      <c r="M239">
        <v>0</v>
      </c>
      <c r="N239">
        <v>0</v>
      </c>
      <c r="O239">
        <v>0</v>
      </c>
      <c r="P239">
        <v>0</v>
      </c>
      <c r="Q239">
        <v>0</v>
      </c>
      <c r="R239">
        <v>0</v>
      </c>
      <c r="S239">
        <v>0</v>
      </c>
      <c r="T239">
        <v>0</v>
      </c>
      <c r="U239">
        <v>0</v>
      </c>
    </row>
    <row r="240" spans="1:21">
      <c r="A240">
        <v>8735401</v>
      </c>
      <c r="B240" t="s">
        <v>261</v>
      </c>
      <c r="C240" t="s">
        <v>236</v>
      </c>
      <c r="D240">
        <v>0</v>
      </c>
      <c r="E240">
        <v>0</v>
      </c>
      <c r="F240">
        <v>0</v>
      </c>
      <c r="G240">
        <v>0</v>
      </c>
      <c r="H240">
        <v>0</v>
      </c>
      <c r="I240">
        <v>0</v>
      </c>
      <c r="J240">
        <v>0</v>
      </c>
      <c r="K240">
        <v>0</v>
      </c>
      <c r="L240">
        <v>0</v>
      </c>
      <c r="M240">
        <v>0</v>
      </c>
      <c r="N240">
        <v>0</v>
      </c>
      <c r="O240">
        <v>0</v>
      </c>
      <c r="P240">
        <v>0</v>
      </c>
      <c r="Q240">
        <v>0</v>
      </c>
      <c r="R240">
        <v>0</v>
      </c>
      <c r="S240">
        <v>0</v>
      </c>
      <c r="T240">
        <v>0</v>
      </c>
      <c r="U240">
        <v>0</v>
      </c>
    </row>
    <row r="241" spans="1:21">
      <c r="A241">
        <v>8735403</v>
      </c>
      <c r="B241" t="s">
        <v>262</v>
      </c>
      <c r="C241" t="s">
        <v>236</v>
      </c>
      <c r="D241">
        <v>0</v>
      </c>
      <c r="E241">
        <v>0</v>
      </c>
      <c r="F241">
        <v>0</v>
      </c>
      <c r="G241">
        <v>0</v>
      </c>
      <c r="H241">
        <v>0</v>
      </c>
      <c r="I241">
        <v>0</v>
      </c>
      <c r="J241">
        <v>0</v>
      </c>
      <c r="K241">
        <v>0</v>
      </c>
      <c r="L241">
        <v>0</v>
      </c>
      <c r="M241">
        <v>0</v>
      </c>
      <c r="N241">
        <v>0</v>
      </c>
      <c r="O241">
        <v>0</v>
      </c>
      <c r="P241">
        <v>0</v>
      </c>
      <c r="Q241">
        <v>0</v>
      </c>
      <c r="R241">
        <v>0</v>
      </c>
      <c r="S241">
        <v>0</v>
      </c>
      <c r="T241">
        <v>0</v>
      </c>
      <c r="U241">
        <v>0</v>
      </c>
    </row>
    <row r="242" spans="1:21">
      <c r="A242">
        <v>8735406</v>
      </c>
      <c r="B242" t="s">
        <v>263</v>
      </c>
      <c r="C242" t="s">
        <v>236</v>
      </c>
      <c r="D242">
        <v>0</v>
      </c>
      <c r="E242">
        <v>0</v>
      </c>
      <c r="F242">
        <v>0</v>
      </c>
      <c r="G242">
        <v>0</v>
      </c>
      <c r="H242">
        <v>0</v>
      </c>
      <c r="I242">
        <v>0</v>
      </c>
      <c r="J242">
        <v>0</v>
      </c>
      <c r="K242">
        <v>0</v>
      </c>
      <c r="L242">
        <v>0</v>
      </c>
      <c r="M242">
        <v>0</v>
      </c>
      <c r="N242">
        <v>0</v>
      </c>
      <c r="O242">
        <v>0</v>
      </c>
      <c r="P242">
        <v>0</v>
      </c>
      <c r="Q242">
        <v>0</v>
      </c>
      <c r="R242">
        <v>0</v>
      </c>
      <c r="S242">
        <v>0</v>
      </c>
      <c r="T242">
        <v>0</v>
      </c>
      <c r="U242">
        <v>0</v>
      </c>
    </row>
    <row r="243" spans="1:21">
      <c r="A243">
        <v>8735408</v>
      </c>
      <c r="B243" t="s">
        <v>264</v>
      </c>
      <c r="C243" t="s">
        <v>236</v>
      </c>
      <c r="D243">
        <v>0</v>
      </c>
      <c r="E243">
        <v>0</v>
      </c>
      <c r="F243">
        <v>0</v>
      </c>
      <c r="G243">
        <v>0</v>
      </c>
      <c r="H243">
        <v>0</v>
      </c>
      <c r="I243">
        <v>0</v>
      </c>
      <c r="J243">
        <v>0</v>
      </c>
      <c r="K243">
        <v>0</v>
      </c>
      <c r="L243">
        <v>0</v>
      </c>
      <c r="M243">
        <v>0</v>
      </c>
      <c r="N243">
        <v>0</v>
      </c>
      <c r="O243">
        <v>0</v>
      </c>
      <c r="P243">
        <v>0</v>
      </c>
      <c r="Q243">
        <v>0</v>
      </c>
      <c r="R243">
        <v>0</v>
      </c>
      <c r="S243">
        <v>0</v>
      </c>
      <c r="T243">
        <v>0</v>
      </c>
      <c r="U243">
        <v>0</v>
      </c>
    </row>
    <row r="244" spans="1:21">
      <c r="A244">
        <v>8735411</v>
      </c>
      <c r="B244" t="s">
        <v>265</v>
      </c>
      <c r="C244" t="s">
        <v>236</v>
      </c>
      <c r="D244">
        <v>0</v>
      </c>
      <c r="E244">
        <v>0</v>
      </c>
      <c r="F244">
        <v>0</v>
      </c>
      <c r="G244">
        <v>0</v>
      </c>
      <c r="H244">
        <v>0</v>
      </c>
      <c r="I244">
        <v>0</v>
      </c>
      <c r="J244">
        <v>0</v>
      </c>
      <c r="K244">
        <v>0</v>
      </c>
      <c r="L244">
        <v>0</v>
      </c>
      <c r="M244">
        <v>0</v>
      </c>
      <c r="N244">
        <v>0</v>
      </c>
      <c r="O244">
        <v>0</v>
      </c>
      <c r="P244">
        <v>0</v>
      </c>
      <c r="Q244">
        <v>0</v>
      </c>
      <c r="R244">
        <v>0</v>
      </c>
      <c r="S244">
        <v>0</v>
      </c>
      <c r="T244">
        <v>0</v>
      </c>
      <c r="U244">
        <v>0</v>
      </c>
    </row>
    <row r="245" spans="1:21">
      <c r="A245">
        <v>8735412</v>
      </c>
      <c r="B245" t="s">
        <v>266</v>
      </c>
      <c r="C245" t="s">
        <v>236</v>
      </c>
      <c r="D245">
        <v>0</v>
      </c>
      <c r="E245">
        <v>0</v>
      </c>
      <c r="F245">
        <v>0</v>
      </c>
      <c r="G245">
        <v>0</v>
      </c>
      <c r="H245">
        <v>0</v>
      </c>
      <c r="I245">
        <v>0</v>
      </c>
      <c r="J245">
        <v>0</v>
      </c>
      <c r="K245">
        <v>0</v>
      </c>
      <c r="L245">
        <v>0</v>
      </c>
      <c r="M245">
        <v>0</v>
      </c>
      <c r="N245">
        <v>0</v>
      </c>
      <c r="O245">
        <v>0</v>
      </c>
      <c r="P245">
        <v>0</v>
      </c>
      <c r="Q245">
        <v>0</v>
      </c>
      <c r="R245">
        <v>0</v>
      </c>
      <c r="S245">
        <v>0</v>
      </c>
      <c r="T245">
        <v>0</v>
      </c>
      <c r="U245">
        <v>0</v>
      </c>
    </row>
    <row r="246" spans="1:21">
      <c r="A246">
        <v>8735415</v>
      </c>
      <c r="B246" t="s">
        <v>267</v>
      </c>
      <c r="C246" t="s">
        <v>236</v>
      </c>
      <c r="D246">
        <v>0</v>
      </c>
      <c r="E246">
        <v>0</v>
      </c>
      <c r="F246">
        <v>0</v>
      </c>
      <c r="G246">
        <v>0</v>
      </c>
      <c r="H246">
        <v>0</v>
      </c>
      <c r="I246">
        <v>0</v>
      </c>
      <c r="J246">
        <v>0</v>
      </c>
      <c r="K246">
        <v>0</v>
      </c>
      <c r="L246">
        <v>0</v>
      </c>
      <c r="M246">
        <v>0</v>
      </c>
      <c r="N246">
        <v>0</v>
      </c>
      <c r="O246">
        <v>0</v>
      </c>
      <c r="P246">
        <v>0</v>
      </c>
      <c r="Q246">
        <v>0</v>
      </c>
      <c r="R246">
        <v>0</v>
      </c>
      <c r="S246">
        <v>0</v>
      </c>
      <c r="T246">
        <v>0</v>
      </c>
      <c r="U246">
        <v>0</v>
      </c>
    </row>
    <row r="247" spans="1:21">
      <c r="A247">
        <v>8735416</v>
      </c>
      <c r="B247" t="s">
        <v>268</v>
      </c>
      <c r="C247" t="s">
        <v>236</v>
      </c>
      <c r="D247">
        <v>0</v>
      </c>
      <c r="E247">
        <v>0</v>
      </c>
      <c r="F247">
        <v>0</v>
      </c>
      <c r="G247">
        <v>0</v>
      </c>
      <c r="H247">
        <v>0</v>
      </c>
      <c r="I247">
        <v>0</v>
      </c>
      <c r="J247">
        <v>0</v>
      </c>
      <c r="K247">
        <v>0</v>
      </c>
      <c r="L247">
        <v>0</v>
      </c>
      <c r="M247">
        <v>0</v>
      </c>
      <c r="N247">
        <v>0</v>
      </c>
      <c r="O247">
        <v>0</v>
      </c>
      <c r="P247">
        <v>0</v>
      </c>
      <c r="Q247">
        <v>0</v>
      </c>
      <c r="R247">
        <v>0</v>
      </c>
      <c r="S247">
        <v>0</v>
      </c>
      <c r="T247">
        <v>0</v>
      </c>
      <c r="U247">
        <v>0</v>
      </c>
    </row>
    <row r="248" spans="1:21">
      <c r="A248">
        <v>8734045</v>
      </c>
      <c r="B248" t="s">
        <v>269</v>
      </c>
      <c r="C248" t="s">
        <v>270</v>
      </c>
      <c r="D248">
        <v>0</v>
      </c>
      <c r="E248">
        <v>0</v>
      </c>
      <c r="F248">
        <v>0</v>
      </c>
      <c r="G248">
        <v>0</v>
      </c>
      <c r="H248">
        <v>0</v>
      </c>
      <c r="I248">
        <v>0</v>
      </c>
      <c r="J248">
        <v>0</v>
      </c>
      <c r="K248">
        <v>0</v>
      </c>
      <c r="L248">
        <v>0</v>
      </c>
      <c r="M248">
        <v>0</v>
      </c>
      <c r="N248">
        <v>0</v>
      </c>
      <c r="O248">
        <v>0</v>
      </c>
      <c r="P248">
        <v>0</v>
      </c>
      <c r="Q248">
        <v>0</v>
      </c>
      <c r="R248">
        <v>0</v>
      </c>
      <c r="S248">
        <v>0</v>
      </c>
      <c r="T248">
        <v>0</v>
      </c>
      <c r="U248">
        <v>0</v>
      </c>
    </row>
    <row r="249" spans="1:21">
      <c r="A249">
        <v>8730123</v>
      </c>
      <c r="B249" t="s">
        <v>495</v>
      </c>
      <c r="C249" t="s">
        <v>25</v>
      </c>
      <c r="D249">
        <v>0</v>
      </c>
      <c r="E249">
        <v>0</v>
      </c>
      <c r="F249">
        <v>0</v>
      </c>
      <c r="G249">
        <v>0</v>
      </c>
      <c r="H249">
        <v>0</v>
      </c>
      <c r="I249">
        <v>0</v>
      </c>
      <c r="J249">
        <v>0</v>
      </c>
      <c r="K249">
        <v>0</v>
      </c>
      <c r="L249">
        <v>0</v>
      </c>
      <c r="M249">
        <v>0</v>
      </c>
      <c r="N249">
        <v>0</v>
      </c>
      <c r="O249">
        <v>0</v>
      </c>
      <c r="P249">
        <v>0</v>
      </c>
      <c r="Q249">
        <v>0</v>
      </c>
      <c r="R249">
        <v>0</v>
      </c>
      <c r="S249">
        <v>0</v>
      </c>
      <c r="T249">
        <v>0</v>
      </c>
      <c r="U249">
        <v>0</v>
      </c>
    </row>
  </sheetData>
  <pageMargins left="0.7" right="0.7" top="0.75" bottom="0.75" header="0.3" footer="0.3"/>
  <pageSetup paperSize="9" orientation="portrait"/>
  <headerFooter scaleWithDoc="1" alignWithMargins="0" differentFirst="0" differentOddEven="0"/>
  <legacyDrawing r:id="rId2"/>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1"/>
  <dimension ref="A1:AD660"/>
  <sheetViews>
    <sheetView view="normal" workbookViewId="0">
      <selection pane="topLeft" activeCell="A2" sqref="A2"/>
    </sheetView>
  </sheetViews>
  <sheetFormatPr defaultRowHeight="15"/>
  <cols>
    <col min="23" max="23" width="14.625" customWidth="1"/>
    <col min="24" max="24" width="11.75390625" customWidth="1"/>
    <col min="25" max="25" width="14.125" customWidth="1"/>
    <col min="26" max="26" width="11.75390625" customWidth="1"/>
    <col min="27" max="27" width="10.875" bestFit="1" customWidth="1"/>
    <col min="30" max="30" width="11.875" bestFit="1" customWidth="1"/>
  </cols>
  <sheetData>
    <row r="1" spans="2:30">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row>
    <row r="2" spans="23:30">
      <c r="W2" s="4">
        <v>2.1</v>
      </c>
      <c r="X2" s="4">
        <v>4.65</v>
      </c>
      <c r="Y2" s="4">
        <v>5</v>
      </c>
      <c r="Z2" s="4">
        <v>1.1</v>
      </c>
      <c r="AD2" s="4">
        <v>10</v>
      </c>
    </row>
    <row r="3" spans="1:30" ht="60">
      <c r="A3" t="s">
        <v>4</v>
      </c>
      <c r="B3" t="s">
        <v>5</v>
      </c>
      <c r="C3" t="s">
        <v>6</v>
      </c>
      <c r="D3" t="s">
        <v>7</v>
      </c>
      <c r="E3" t="s">
        <v>8</v>
      </c>
      <c r="F3" t="s">
        <v>22</v>
      </c>
      <c r="G3" t="s">
        <v>529</v>
      </c>
      <c r="H3" t="s">
        <v>530</v>
      </c>
      <c r="I3" t="s">
        <v>531</v>
      </c>
      <c r="J3" t="s">
        <v>532</v>
      </c>
      <c r="K3" t="s">
        <v>533</v>
      </c>
      <c r="L3" t="s">
        <v>534</v>
      </c>
      <c r="M3" t="s">
        <v>23</v>
      </c>
      <c r="N3" t="s">
        <v>10</v>
      </c>
      <c r="O3" t="s">
        <v>11</v>
      </c>
      <c r="P3" t="s">
        <v>12</v>
      </c>
      <c r="Q3" t="s">
        <v>13</v>
      </c>
      <c r="R3" t="s">
        <v>14</v>
      </c>
      <c r="S3" t="s">
        <v>15</v>
      </c>
      <c r="T3" t="s">
        <v>16</v>
      </c>
      <c r="W3" s="3" t="s">
        <v>17</v>
      </c>
      <c r="X3" s="3" t="s">
        <v>18</v>
      </c>
      <c r="Y3" s="3" t="s">
        <v>19</v>
      </c>
      <c r="Z3" s="3" t="s">
        <v>20</v>
      </c>
      <c r="AA3" s="3"/>
      <c r="AD3" s="3" t="s">
        <v>21</v>
      </c>
    </row>
    <row r="4" spans="1:30">
      <c r="A4" t="s">
        <v>16</v>
      </c>
      <c r="D4">
        <v>225368.79999999996</v>
      </c>
      <c r="E4">
        <v>24738.000000000004</v>
      </c>
      <c r="F4">
        <v>0</v>
      </c>
      <c r="G4">
        <v>0</v>
      </c>
      <c r="H4">
        <v>0</v>
      </c>
      <c r="I4">
        <v>0</v>
      </c>
      <c r="J4">
        <v>0</v>
      </c>
      <c r="K4">
        <v>0</v>
      </c>
      <c r="L4">
        <v>0</v>
      </c>
      <c r="M4">
        <v>0</v>
      </c>
      <c r="N4">
        <v>0</v>
      </c>
      <c r="O4">
        <v>0</v>
      </c>
      <c r="P4">
        <v>0</v>
      </c>
      <c r="Q4">
        <v>0</v>
      </c>
      <c r="R4">
        <v>0</v>
      </c>
      <c r="S4">
        <v>0</v>
      </c>
      <c r="T4">
        <v>250106.8</v>
      </c>
      <c r="W4" s="5">
        <v>57716.400000000031</v>
      </c>
      <c r="X4" s="5">
        <v>24738.000000000004</v>
      </c>
      <c r="Y4" s="5">
        <v>137420</v>
      </c>
      <c r="Z4" s="5">
        <v>30232.400000000009</v>
      </c>
      <c r="AA4" s="5">
        <v>250106.80000000002</v>
      </c>
      <c r="AD4" s="5">
        <v>274840</v>
      </c>
    </row>
    <row r="5" spans="1:30">
      <c r="A5">
        <v>8732000</v>
      </c>
      <c r="B5" t="s">
        <v>24</v>
      </c>
      <c r="C5" t="s">
        <v>25</v>
      </c>
      <c r="D5">
        <v>2189.3999999999996</v>
      </c>
      <c r="E5">
        <v>595.19999999999948</v>
      </c>
      <c r="F5">
        <v>0</v>
      </c>
      <c r="G5">
        <v>0</v>
      </c>
      <c r="H5">
        <v>0</v>
      </c>
      <c r="I5">
        <v>0</v>
      </c>
      <c r="J5">
        <v>0</v>
      </c>
      <c r="K5">
        <v>0</v>
      </c>
      <c r="L5">
        <v>0</v>
      </c>
      <c r="M5">
        <v>0</v>
      </c>
      <c r="N5">
        <v>0</v>
      </c>
      <c r="O5">
        <v>0</v>
      </c>
      <c r="P5">
        <v>0</v>
      </c>
      <c r="Q5">
        <v>0</v>
      </c>
      <c r="R5">
        <v>0</v>
      </c>
      <c r="S5">
        <v>0</v>
      </c>
      <c r="T5">
        <v>2784.599999999999</v>
      </c>
      <c r="W5" s="4">
        <v>560.7</v>
      </c>
      <c r="X5" s="4">
        <v>595.19999999999948</v>
      </c>
      <c r="Y5" s="4">
        <v>1335</v>
      </c>
      <c r="Z5" s="4">
        <v>293.70000000000005</v>
      </c>
      <c r="AA5" s="5">
        <v>2784.5999999999995</v>
      </c>
      <c r="AD5" s="4">
        <v>2670</v>
      </c>
    </row>
    <row r="6" spans="1:30">
      <c r="A6">
        <v>8732001</v>
      </c>
      <c r="B6" t="s">
        <v>26</v>
      </c>
      <c r="C6" t="s">
        <v>25</v>
      </c>
      <c r="D6">
        <v>4272.2</v>
      </c>
      <c r="E6">
        <v>446.39999999999969</v>
      </c>
      <c r="F6">
        <v>0</v>
      </c>
      <c r="G6">
        <v>0</v>
      </c>
      <c r="H6">
        <v>0</v>
      </c>
      <c r="I6">
        <v>0</v>
      </c>
      <c r="J6">
        <v>0</v>
      </c>
      <c r="K6">
        <v>0</v>
      </c>
      <c r="L6">
        <v>0</v>
      </c>
      <c r="M6">
        <v>0</v>
      </c>
      <c r="N6">
        <v>0</v>
      </c>
      <c r="O6">
        <v>0</v>
      </c>
      <c r="P6">
        <v>0</v>
      </c>
      <c r="Q6">
        <v>0</v>
      </c>
      <c r="R6">
        <v>0</v>
      </c>
      <c r="S6">
        <v>0</v>
      </c>
      <c r="T6">
        <v>4718.5999999999995</v>
      </c>
      <c r="W6" s="4">
        <v>1094.1000000000001</v>
      </c>
      <c r="X6" s="4">
        <v>446.39999999999969</v>
      </c>
      <c r="Y6" s="4">
        <v>2605</v>
      </c>
      <c r="Z6" s="4">
        <v>573.1</v>
      </c>
      <c r="AA6" s="5">
        <v>4718.6</v>
      </c>
      <c r="AD6" s="4">
        <v>5210</v>
      </c>
    </row>
    <row r="7" spans="1:30">
      <c r="A7">
        <v>8732002</v>
      </c>
      <c r="B7" t="s">
        <v>27</v>
      </c>
      <c r="C7" t="s">
        <v>25</v>
      </c>
      <c r="D7">
        <v>3181.6</v>
      </c>
      <c r="E7">
        <v>348.75000000000017</v>
      </c>
      <c r="F7">
        <v>0</v>
      </c>
      <c r="G7">
        <v>0</v>
      </c>
      <c r="H7">
        <v>0</v>
      </c>
      <c r="I7">
        <v>0</v>
      </c>
      <c r="J7">
        <v>0</v>
      </c>
      <c r="K7">
        <v>0</v>
      </c>
      <c r="L7">
        <v>0</v>
      </c>
      <c r="M7">
        <v>0</v>
      </c>
      <c r="N7">
        <v>0</v>
      </c>
      <c r="O7">
        <v>0</v>
      </c>
      <c r="P7">
        <v>0</v>
      </c>
      <c r="Q7">
        <v>0</v>
      </c>
      <c r="R7">
        <v>0</v>
      </c>
      <c r="S7">
        <v>0</v>
      </c>
      <c r="T7">
        <v>3530.35</v>
      </c>
      <c r="W7" s="4">
        <v>814.80000000000007</v>
      </c>
      <c r="X7" s="4">
        <v>348.75000000000017</v>
      </c>
      <c r="Y7" s="4">
        <v>1940</v>
      </c>
      <c r="Z7" s="4">
        <v>426.8</v>
      </c>
      <c r="AA7" s="5">
        <v>3530.3500000000004</v>
      </c>
      <c r="AD7" s="4">
        <v>3880</v>
      </c>
    </row>
    <row r="8" spans="1:30">
      <c r="A8">
        <v>8732004</v>
      </c>
      <c r="B8" t="s">
        <v>28</v>
      </c>
      <c r="C8" t="s">
        <v>25</v>
      </c>
      <c r="D8">
        <v>1590.8</v>
      </c>
      <c r="E8">
        <v>130.19999999999959</v>
      </c>
      <c r="F8">
        <v>0</v>
      </c>
      <c r="G8">
        <v>0</v>
      </c>
      <c r="H8">
        <v>0</v>
      </c>
      <c r="I8">
        <v>0</v>
      </c>
      <c r="J8">
        <v>0</v>
      </c>
      <c r="K8">
        <v>0</v>
      </c>
      <c r="L8">
        <v>0</v>
      </c>
      <c r="M8">
        <v>0</v>
      </c>
      <c r="N8">
        <v>0</v>
      </c>
      <c r="O8">
        <v>0</v>
      </c>
      <c r="P8">
        <v>0</v>
      </c>
      <c r="Q8">
        <v>0</v>
      </c>
      <c r="R8">
        <v>0</v>
      </c>
      <c r="S8">
        <v>0</v>
      </c>
      <c r="T8">
        <v>1720.9999999999995</v>
      </c>
      <c r="W8" s="4">
        <v>407.40000000000003</v>
      </c>
      <c r="X8" s="4">
        <v>130.19999999999959</v>
      </c>
      <c r="Y8" s="4">
        <v>970</v>
      </c>
      <c r="Z8" s="4">
        <v>213.4</v>
      </c>
      <c r="AA8" s="5">
        <v>1720.9999999999998</v>
      </c>
      <c r="AD8" s="4">
        <v>1940</v>
      </c>
    </row>
    <row r="9" spans="1:30">
      <c r="A9">
        <v>8732006</v>
      </c>
      <c r="B9" t="s">
        <v>29</v>
      </c>
      <c r="C9" t="s">
        <v>25</v>
      </c>
      <c r="D9">
        <v>3952.3999999999996</v>
      </c>
      <c r="E9">
        <v>409.20000000000044</v>
      </c>
      <c r="F9">
        <v>0</v>
      </c>
      <c r="G9">
        <v>0</v>
      </c>
      <c r="H9">
        <v>0</v>
      </c>
      <c r="I9">
        <v>0</v>
      </c>
      <c r="J9">
        <v>0</v>
      </c>
      <c r="K9">
        <v>0</v>
      </c>
      <c r="L9">
        <v>0</v>
      </c>
      <c r="M9">
        <v>0</v>
      </c>
      <c r="N9">
        <v>0</v>
      </c>
      <c r="O9">
        <v>0</v>
      </c>
      <c r="P9">
        <v>0</v>
      </c>
      <c r="Q9">
        <v>0</v>
      </c>
      <c r="R9">
        <v>0</v>
      </c>
      <c r="S9">
        <v>0</v>
      </c>
      <c r="T9">
        <v>4361.6</v>
      </c>
      <c r="W9" s="4">
        <v>1012.2</v>
      </c>
      <c r="X9" s="4">
        <v>409.20000000000044</v>
      </c>
      <c r="Y9" s="4">
        <v>2410</v>
      </c>
      <c r="Z9" s="4">
        <v>530.2</v>
      </c>
      <c r="AA9" s="5">
        <v>4361.6</v>
      </c>
      <c r="AD9" s="4">
        <v>4820</v>
      </c>
    </row>
    <row r="10" spans="1:30">
      <c r="A10">
        <v>8732010</v>
      </c>
      <c r="B10" t="s">
        <v>30</v>
      </c>
      <c r="C10" t="s">
        <v>25</v>
      </c>
      <c r="D10">
        <v>901.99999999999989</v>
      </c>
      <c r="E10">
        <v>65.099999999999866</v>
      </c>
      <c r="F10">
        <v>0</v>
      </c>
      <c r="G10">
        <v>0</v>
      </c>
      <c r="H10">
        <v>0</v>
      </c>
      <c r="I10">
        <v>0</v>
      </c>
      <c r="J10">
        <v>0</v>
      </c>
      <c r="K10">
        <v>0</v>
      </c>
      <c r="L10">
        <v>0</v>
      </c>
      <c r="M10">
        <v>0</v>
      </c>
      <c r="N10">
        <v>0</v>
      </c>
      <c r="O10">
        <v>0</v>
      </c>
      <c r="P10">
        <v>0</v>
      </c>
      <c r="Q10">
        <v>0</v>
      </c>
      <c r="R10">
        <v>0</v>
      </c>
      <c r="S10">
        <v>0</v>
      </c>
      <c r="T10">
        <v>967.0999999999998</v>
      </c>
      <c r="W10" s="4">
        <v>231</v>
      </c>
      <c r="X10" s="4">
        <v>65.099999999999866</v>
      </c>
      <c r="Y10" s="4">
        <v>550</v>
      </c>
      <c r="Z10" s="4">
        <v>121.00000000000001</v>
      </c>
      <c r="AA10" s="5">
        <v>967.09999999999991</v>
      </c>
      <c r="AD10" s="4">
        <v>1100</v>
      </c>
    </row>
    <row r="11" spans="1:30">
      <c r="A11">
        <v>8732011</v>
      </c>
      <c r="B11" t="s">
        <v>31</v>
      </c>
      <c r="C11" t="s">
        <v>25</v>
      </c>
      <c r="D11">
        <v>729.8</v>
      </c>
      <c r="E11">
        <v>46.5000000000001</v>
      </c>
      <c r="F11">
        <v>0</v>
      </c>
      <c r="G11">
        <v>0</v>
      </c>
      <c r="H11">
        <v>0</v>
      </c>
      <c r="I11">
        <v>0</v>
      </c>
      <c r="J11">
        <v>0</v>
      </c>
      <c r="K11">
        <v>0</v>
      </c>
      <c r="L11">
        <v>0</v>
      </c>
      <c r="M11">
        <v>0</v>
      </c>
      <c r="N11">
        <v>0</v>
      </c>
      <c r="O11">
        <v>0</v>
      </c>
      <c r="P11">
        <v>0</v>
      </c>
      <c r="Q11">
        <v>0</v>
      </c>
      <c r="R11">
        <v>0</v>
      </c>
      <c r="S11">
        <v>0</v>
      </c>
      <c r="T11">
        <v>776.30000000000007</v>
      </c>
      <c r="W11" s="4">
        <v>186.9</v>
      </c>
      <c r="X11" s="4">
        <v>46.5000000000001</v>
      </c>
      <c r="Y11" s="4">
        <v>445</v>
      </c>
      <c r="Z11" s="4">
        <v>97.9</v>
      </c>
      <c r="AA11" s="5">
        <v>776.30000000000007</v>
      </c>
      <c r="AD11" s="4">
        <v>890</v>
      </c>
    </row>
    <row r="12" spans="1:30">
      <c r="A12">
        <v>8732012</v>
      </c>
      <c r="B12" t="s">
        <v>32</v>
      </c>
      <c r="C12" t="s">
        <v>25</v>
      </c>
      <c r="D12">
        <v>729.8</v>
      </c>
      <c r="E12">
        <v>111.60000000000018</v>
      </c>
      <c r="F12">
        <v>0</v>
      </c>
      <c r="G12">
        <v>0</v>
      </c>
      <c r="H12">
        <v>0</v>
      </c>
      <c r="I12">
        <v>0</v>
      </c>
      <c r="J12">
        <v>0</v>
      </c>
      <c r="K12">
        <v>0</v>
      </c>
      <c r="L12">
        <v>0</v>
      </c>
      <c r="M12">
        <v>0</v>
      </c>
      <c r="N12">
        <v>0</v>
      </c>
      <c r="O12">
        <v>0</v>
      </c>
      <c r="P12">
        <v>0</v>
      </c>
      <c r="Q12">
        <v>0</v>
      </c>
      <c r="R12">
        <v>0</v>
      </c>
      <c r="S12">
        <v>0</v>
      </c>
      <c r="T12">
        <v>841.40000000000009</v>
      </c>
      <c r="W12" s="4">
        <v>186.9</v>
      </c>
      <c r="X12" s="4">
        <v>111.60000000000018</v>
      </c>
      <c r="Y12" s="4">
        <v>445</v>
      </c>
      <c r="Z12" s="4">
        <v>97.9</v>
      </c>
      <c r="AA12" s="5">
        <v>841.4000000000002</v>
      </c>
      <c r="AD12" s="4">
        <v>890</v>
      </c>
    </row>
    <row r="13" spans="1:30">
      <c r="A13">
        <v>8732016</v>
      </c>
      <c r="B13" t="s">
        <v>33</v>
      </c>
      <c r="C13" t="s">
        <v>25</v>
      </c>
      <c r="D13">
        <v>1107</v>
      </c>
      <c r="E13">
        <v>102.30000000000004</v>
      </c>
      <c r="F13">
        <v>0</v>
      </c>
      <c r="G13">
        <v>0</v>
      </c>
      <c r="H13">
        <v>0</v>
      </c>
      <c r="I13">
        <v>0</v>
      </c>
      <c r="J13">
        <v>0</v>
      </c>
      <c r="K13">
        <v>0</v>
      </c>
      <c r="L13">
        <v>0</v>
      </c>
      <c r="M13">
        <v>0</v>
      </c>
      <c r="N13">
        <v>0</v>
      </c>
      <c r="O13">
        <v>0</v>
      </c>
      <c r="P13">
        <v>0</v>
      </c>
      <c r="Q13">
        <v>0</v>
      </c>
      <c r="R13">
        <v>0</v>
      </c>
      <c r="S13">
        <v>0</v>
      </c>
      <c r="T13">
        <v>1209.3</v>
      </c>
      <c r="W13" s="4">
        <v>283.5</v>
      </c>
      <c r="X13" s="4">
        <v>102.30000000000004</v>
      </c>
      <c r="Y13" s="4">
        <v>675</v>
      </c>
      <c r="Z13" s="4">
        <v>148.5</v>
      </c>
      <c r="AA13" s="5">
        <v>1209.3000000000002</v>
      </c>
      <c r="AD13" s="4">
        <v>1350</v>
      </c>
    </row>
    <row r="14" spans="1:30">
      <c r="A14">
        <v>8732018</v>
      </c>
      <c r="B14" t="s">
        <v>34</v>
      </c>
      <c r="C14" t="s">
        <v>25</v>
      </c>
      <c r="D14">
        <v>992.19999999999993</v>
      </c>
      <c r="E14">
        <v>120.89999999999988</v>
      </c>
      <c r="F14">
        <v>0</v>
      </c>
      <c r="G14">
        <v>0</v>
      </c>
      <c r="H14">
        <v>0</v>
      </c>
      <c r="I14">
        <v>0</v>
      </c>
      <c r="J14">
        <v>0</v>
      </c>
      <c r="K14">
        <v>0</v>
      </c>
      <c r="L14">
        <v>0</v>
      </c>
      <c r="M14">
        <v>0</v>
      </c>
      <c r="N14">
        <v>0</v>
      </c>
      <c r="O14">
        <v>0</v>
      </c>
      <c r="P14">
        <v>0</v>
      </c>
      <c r="Q14">
        <v>0</v>
      </c>
      <c r="R14">
        <v>0</v>
      </c>
      <c r="S14">
        <v>0</v>
      </c>
      <c r="T14">
        <v>1113.1</v>
      </c>
      <c r="W14" s="4">
        <v>254.10000000000002</v>
      </c>
      <c r="X14" s="4">
        <v>120.89999999999988</v>
      </c>
      <c r="Y14" s="4">
        <v>605</v>
      </c>
      <c r="Z14" s="4">
        <v>133.10000000000002</v>
      </c>
      <c r="AA14" s="5">
        <v>1113.1</v>
      </c>
      <c r="AD14" s="4">
        <v>1210</v>
      </c>
    </row>
    <row r="15" spans="1:30">
      <c r="A15">
        <v>8732028</v>
      </c>
      <c r="B15" t="s">
        <v>35</v>
      </c>
      <c r="C15" t="s">
        <v>25</v>
      </c>
      <c r="D15">
        <v>3263.6</v>
      </c>
      <c r="E15">
        <v>395.25000000000023</v>
      </c>
      <c r="F15">
        <v>0</v>
      </c>
      <c r="G15">
        <v>0</v>
      </c>
      <c r="H15">
        <v>0</v>
      </c>
      <c r="I15">
        <v>0</v>
      </c>
      <c r="J15">
        <v>0</v>
      </c>
      <c r="K15">
        <v>0</v>
      </c>
      <c r="L15">
        <v>0</v>
      </c>
      <c r="M15">
        <v>0</v>
      </c>
      <c r="N15">
        <v>0</v>
      </c>
      <c r="O15">
        <v>0</v>
      </c>
      <c r="P15">
        <v>0</v>
      </c>
      <c r="Q15">
        <v>0</v>
      </c>
      <c r="R15">
        <v>0</v>
      </c>
      <c r="S15">
        <v>0</v>
      </c>
      <c r="T15">
        <v>3658.8500000000004</v>
      </c>
      <c r="W15" s="4">
        <v>835.80000000000007</v>
      </c>
      <c r="X15" s="4">
        <v>395.25000000000023</v>
      </c>
      <c r="Y15" s="4">
        <v>1990</v>
      </c>
      <c r="Z15" s="4">
        <v>437.8</v>
      </c>
      <c r="AA15" s="5">
        <v>3658.8500000000004</v>
      </c>
      <c r="AD15" s="4">
        <v>3980</v>
      </c>
    </row>
    <row r="16" spans="1:30">
      <c r="A16">
        <v>8732029</v>
      </c>
      <c r="B16" t="s">
        <v>36</v>
      </c>
      <c r="C16" t="s">
        <v>25</v>
      </c>
      <c r="D16">
        <v>1689.1999999999998</v>
      </c>
      <c r="E16">
        <v>162.7499999999998</v>
      </c>
      <c r="F16">
        <v>0</v>
      </c>
      <c r="G16">
        <v>0</v>
      </c>
      <c r="H16">
        <v>0</v>
      </c>
      <c r="I16">
        <v>0</v>
      </c>
      <c r="J16">
        <v>0</v>
      </c>
      <c r="K16">
        <v>0</v>
      </c>
      <c r="L16">
        <v>0</v>
      </c>
      <c r="M16">
        <v>0</v>
      </c>
      <c r="N16">
        <v>0</v>
      </c>
      <c r="O16">
        <v>0</v>
      </c>
      <c r="P16">
        <v>0</v>
      </c>
      <c r="Q16">
        <v>0</v>
      </c>
      <c r="R16">
        <v>0</v>
      </c>
      <c r="S16">
        <v>0</v>
      </c>
      <c r="T16">
        <v>1851.9499999999996</v>
      </c>
      <c r="W16" s="4">
        <v>432.6</v>
      </c>
      <c r="X16" s="4">
        <v>162.7499999999998</v>
      </c>
      <c r="Y16" s="4">
        <v>1030</v>
      </c>
      <c r="Z16" s="4">
        <v>226.60000000000002</v>
      </c>
      <c r="AA16" s="5">
        <v>1851.9499999999998</v>
      </c>
      <c r="AD16" s="4">
        <v>2060</v>
      </c>
    </row>
    <row r="17" spans="1:30">
      <c r="A17">
        <v>8732031</v>
      </c>
      <c r="B17" t="s">
        <v>37</v>
      </c>
      <c r="C17" t="s">
        <v>25</v>
      </c>
      <c r="D17">
        <v>1721.9999999999998</v>
      </c>
      <c r="E17">
        <v>125.55000000000044</v>
      </c>
      <c r="F17">
        <v>0</v>
      </c>
      <c r="G17">
        <v>0</v>
      </c>
      <c r="H17">
        <v>0</v>
      </c>
      <c r="I17">
        <v>0</v>
      </c>
      <c r="J17">
        <v>0</v>
      </c>
      <c r="K17">
        <v>0</v>
      </c>
      <c r="L17">
        <v>0</v>
      </c>
      <c r="M17">
        <v>0</v>
      </c>
      <c r="N17">
        <v>0</v>
      </c>
      <c r="O17">
        <v>0</v>
      </c>
      <c r="P17">
        <v>0</v>
      </c>
      <c r="Q17">
        <v>0</v>
      </c>
      <c r="R17">
        <v>0</v>
      </c>
      <c r="S17">
        <v>0</v>
      </c>
      <c r="T17">
        <v>1847.5500000000002</v>
      </c>
      <c r="W17" s="4">
        <v>441</v>
      </c>
      <c r="X17" s="4">
        <v>125.55000000000044</v>
      </c>
      <c r="Y17" s="4">
        <v>1050</v>
      </c>
      <c r="Z17" s="4">
        <v>231.00000000000003</v>
      </c>
      <c r="AA17" s="5">
        <v>1847.5500000000004</v>
      </c>
      <c r="AD17" s="4">
        <v>2100</v>
      </c>
    </row>
    <row r="18" spans="1:30">
      <c r="A18">
        <v>8732033</v>
      </c>
      <c r="B18" t="s">
        <v>38</v>
      </c>
      <c r="C18" t="s">
        <v>25</v>
      </c>
      <c r="D18">
        <v>2976.6</v>
      </c>
      <c r="E18">
        <v>172.04999999999936</v>
      </c>
      <c r="F18">
        <v>0</v>
      </c>
      <c r="G18">
        <v>0</v>
      </c>
      <c r="H18">
        <v>0</v>
      </c>
      <c r="I18">
        <v>0</v>
      </c>
      <c r="J18">
        <v>0</v>
      </c>
      <c r="K18">
        <v>0</v>
      </c>
      <c r="L18">
        <v>0</v>
      </c>
      <c r="M18">
        <v>0</v>
      </c>
      <c r="N18">
        <v>0</v>
      </c>
      <c r="O18">
        <v>0</v>
      </c>
      <c r="P18">
        <v>0</v>
      </c>
      <c r="Q18">
        <v>0</v>
      </c>
      <c r="R18">
        <v>0</v>
      </c>
      <c r="S18">
        <v>0</v>
      </c>
      <c r="T18">
        <v>3148.6499999999992</v>
      </c>
      <c r="W18" s="4">
        <v>762.30000000000007</v>
      </c>
      <c r="X18" s="4">
        <v>172.04999999999936</v>
      </c>
      <c r="Y18" s="4">
        <v>1815</v>
      </c>
      <c r="Z18" s="4">
        <v>399.3</v>
      </c>
      <c r="AA18" s="5">
        <v>3148.6499999999996</v>
      </c>
      <c r="AD18" s="4">
        <v>3630</v>
      </c>
    </row>
    <row r="19" spans="1:30">
      <c r="A19">
        <v>8732046</v>
      </c>
      <c r="B19" t="s">
        <v>39</v>
      </c>
      <c r="C19" t="s">
        <v>25</v>
      </c>
      <c r="D19">
        <v>2476.3999999999996</v>
      </c>
      <c r="E19">
        <v>83.699999999999989</v>
      </c>
      <c r="F19">
        <v>0</v>
      </c>
      <c r="G19">
        <v>0</v>
      </c>
      <c r="H19">
        <v>0</v>
      </c>
      <c r="I19">
        <v>0</v>
      </c>
      <c r="J19">
        <v>0</v>
      </c>
      <c r="K19">
        <v>0</v>
      </c>
      <c r="L19">
        <v>0</v>
      </c>
      <c r="M19">
        <v>0</v>
      </c>
      <c r="N19">
        <v>0</v>
      </c>
      <c r="O19">
        <v>0</v>
      </c>
      <c r="P19">
        <v>0</v>
      </c>
      <c r="Q19">
        <v>0</v>
      </c>
      <c r="R19">
        <v>0</v>
      </c>
      <c r="S19">
        <v>0</v>
      </c>
      <c r="T19">
        <v>2560.0999999999995</v>
      </c>
      <c r="W19" s="4">
        <v>634.2</v>
      </c>
      <c r="X19" s="4">
        <v>83.699999999999989</v>
      </c>
      <c r="Y19" s="4">
        <v>1510</v>
      </c>
      <c r="Z19" s="4">
        <v>332.20000000000005</v>
      </c>
      <c r="AA19" s="5">
        <v>2560.1000000000004</v>
      </c>
      <c r="AD19" s="4">
        <v>3020</v>
      </c>
    </row>
    <row r="20" spans="1:30">
      <c r="A20">
        <v>8732048</v>
      </c>
      <c r="B20" t="s">
        <v>40</v>
      </c>
      <c r="C20" t="s">
        <v>25</v>
      </c>
      <c r="D20">
        <v>3911.3999999999996</v>
      </c>
      <c r="E20">
        <v>390.60000000000088</v>
      </c>
      <c r="F20">
        <v>0</v>
      </c>
      <c r="G20">
        <v>0</v>
      </c>
      <c r="H20">
        <v>0</v>
      </c>
      <c r="I20">
        <v>0</v>
      </c>
      <c r="J20">
        <v>0</v>
      </c>
      <c r="K20">
        <v>0</v>
      </c>
      <c r="L20">
        <v>0</v>
      </c>
      <c r="M20">
        <v>0</v>
      </c>
      <c r="N20">
        <v>0</v>
      </c>
      <c r="O20">
        <v>0</v>
      </c>
      <c r="P20">
        <v>0</v>
      </c>
      <c r="Q20">
        <v>0</v>
      </c>
      <c r="R20">
        <v>0</v>
      </c>
      <c r="S20">
        <v>0</v>
      </c>
      <c r="T20">
        <v>4302.0000000000009</v>
      </c>
      <c r="W20" s="4">
        <v>1001.7</v>
      </c>
      <c r="X20" s="4">
        <v>390.60000000000088</v>
      </c>
      <c r="Y20" s="4">
        <v>2385</v>
      </c>
      <c r="Z20" s="4">
        <v>524.7</v>
      </c>
      <c r="AA20" s="5">
        <v>4302.0000000000009</v>
      </c>
      <c r="AD20" s="4">
        <v>4770</v>
      </c>
    </row>
    <row r="21" spans="1:30">
      <c r="A21">
        <v>8732054</v>
      </c>
      <c r="B21" t="s">
        <v>41</v>
      </c>
      <c r="C21" t="s">
        <v>25</v>
      </c>
      <c r="D21">
        <v>2837.2</v>
      </c>
      <c r="E21">
        <v>339.45000000000067</v>
      </c>
      <c r="F21">
        <v>0</v>
      </c>
      <c r="G21">
        <v>0</v>
      </c>
      <c r="H21">
        <v>0</v>
      </c>
      <c r="I21">
        <v>0</v>
      </c>
      <c r="J21">
        <v>0</v>
      </c>
      <c r="K21">
        <v>0</v>
      </c>
      <c r="L21">
        <v>0</v>
      </c>
      <c r="M21">
        <v>0</v>
      </c>
      <c r="N21">
        <v>0</v>
      </c>
      <c r="O21">
        <v>0</v>
      </c>
      <c r="P21">
        <v>0</v>
      </c>
      <c r="Q21">
        <v>0</v>
      </c>
      <c r="R21">
        <v>0</v>
      </c>
      <c r="S21">
        <v>0</v>
      </c>
      <c r="T21">
        <v>3176.6500000000005</v>
      </c>
      <c r="W21" s="4">
        <v>726.6</v>
      </c>
      <c r="X21" s="4">
        <v>339.45000000000067</v>
      </c>
      <c r="Y21" s="4">
        <v>1730</v>
      </c>
      <c r="Z21" s="4">
        <v>380.6</v>
      </c>
      <c r="AA21" s="5">
        <v>3176.6500000000005</v>
      </c>
      <c r="AD21" s="4">
        <v>3460</v>
      </c>
    </row>
    <row r="22" spans="1:30">
      <c r="A22">
        <v>8732059</v>
      </c>
      <c r="B22" t="s">
        <v>42</v>
      </c>
      <c r="C22" t="s">
        <v>25</v>
      </c>
      <c r="D22">
        <v>1680.9999999999998</v>
      </c>
      <c r="E22">
        <v>97.650000000000091</v>
      </c>
      <c r="F22">
        <v>0</v>
      </c>
      <c r="G22">
        <v>0</v>
      </c>
      <c r="H22">
        <v>0</v>
      </c>
      <c r="I22">
        <v>0</v>
      </c>
      <c r="J22">
        <v>0</v>
      </c>
      <c r="K22">
        <v>0</v>
      </c>
      <c r="L22">
        <v>0</v>
      </c>
      <c r="M22">
        <v>0</v>
      </c>
      <c r="N22">
        <v>0</v>
      </c>
      <c r="O22">
        <v>0</v>
      </c>
      <c r="P22">
        <v>0</v>
      </c>
      <c r="Q22">
        <v>0</v>
      </c>
      <c r="R22">
        <v>0</v>
      </c>
      <c r="S22">
        <v>0</v>
      </c>
      <c r="T22">
        <v>1778.6499999999999</v>
      </c>
      <c r="W22" s="4">
        <v>430.5</v>
      </c>
      <c r="X22" s="4">
        <v>97.650000000000091</v>
      </c>
      <c r="Y22" s="4">
        <v>1025</v>
      </c>
      <c r="Z22" s="4">
        <v>225.50000000000003</v>
      </c>
      <c r="AA22" s="5">
        <v>1778.65</v>
      </c>
      <c r="AD22" s="4">
        <v>2050</v>
      </c>
    </row>
    <row r="23" spans="1:30">
      <c r="A23">
        <v>8732060</v>
      </c>
      <c r="B23" t="s">
        <v>43</v>
      </c>
      <c r="C23" t="s">
        <v>25</v>
      </c>
      <c r="D23">
        <v>852.8</v>
      </c>
      <c r="E23">
        <v>153.44999999999987</v>
      </c>
      <c r="F23">
        <v>0</v>
      </c>
      <c r="G23">
        <v>0</v>
      </c>
      <c r="H23">
        <v>0</v>
      </c>
      <c r="I23">
        <v>0</v>
      </c>
      <c r="J23">
        <v>0</v>
      </c>
      <c r="K23">
        <v>0</v>
      </c>
      <c r="L23">
        <v>0</v>
      </c>
      <c r="M23">
        <v>0</v>
      </c>
      <c r="N23">
        <v>0</v>
      </c>
      <c r="O23">
        <v>0</v>
      </c>
      <c r="P23">
        <v>0</v>
      </c>
      <c r="Q23">
        <v>0</v>
      </c>
      <c r="R23">
        <v>0</v>
      </c>
      <c r="S23">
        <v>0</v>
      </c>
      <c r="T23">
        <v>1006.2499999999998</v>
      </c>
      <c r="W23" s="4">
        <v>218.4</v>
      </c>
      <c r="X23" s="4">
        <v>153.44999999999987</v>
      </c>
      <c r="Y23" s="4">
        <v>520</v>
      </c>
      <c r="Z23" s="4">
        <v>114.4</v>
      </c>
      <c r="AA23" s="5">
        <v>1006.2499999999999</v>
      </c>
      <c r="AD23" s="4">
        <v>1040</v>
      </c>
    </row>
    <row r="24" spans="1:30">
      <c r="A24">
        <v>8732064</v>
      </c>
      <c r="B24" t="s">
        <v>44</v>
      </c>
      <c r="C24" t="s">
        <v>25</v>
      </c>
      <c r="D24">
        <v>713.4</v>
      </c>
      <c r="E24">
        <v>111.59999999999991</v>
      </c>
      <c r="F24">
        <v>0</v>
      </c>
      <c r="G24">
        <v>0</v>
      </c>
      <c r="H24">
        <v>0</v>
      </c>
      <c r="I24">
        <v>0</v>
      </c>
      <c r="J24">
        <v>0</v>
      </c>
      <c r="K24">
        <v>0</v>
      </c>
      <c r="L24">
        <v>0</v>
      </c>
      <c r="M24">
        <v>0</v>
      </c>
      <c r="N24">
        <v>0</v>
      </c>
      <c r="O24">
        <v>0</v>
      </c>
      <c r="P24">
        <v>0</v>
      </c>
      <c r="Q24">
        <v>0</v>
      </c>
      <c r="R24">
        <v>0</v>
      </c>
      <c r="S24">
        <v>0</v>
      </c>
      <c r="T24">
        <v>824.99999999999989</v>
      </c>
      <c r="W24" s="4">
        <v>182.70000000000002</v>
      </c>
      <c r="X24" s="4">
        <v>111.59999999999991</v>
      </c>
      <c r="Y24" s="4">
        <v>435</v>
      </c>
      <c r="Z24" s="4">
        <v>95.7</v>
      </c>
      <c r="AA24" s="5">
        <v>825</v>
      </c>
      <c r="AD24" s="4">
        <v>870</v>
      </c>
    </row>
    <row r="25" spans="1:30">
      <c r="A25">
        <v>8732065</v>
      </c>
      <c r="B25" t="s">
        <v>45</v>
      </c>
      <c r="C25" t="s">
        <v>25</v>
      </c>
      <c r="D25">
        <v>1598.9999999999998</v>
      </c>
      <c r="E25">
        <v>204.60000000000034</v>
      </c>
      <c r="F25">
        <v>0</v>
      </c>
      <c r="G25">
        <v>0</v>
      </c>
      <c r="H25">
        <v>0</v>
      </c>
      <c r="I25">
        <v>0</v>
      </c>
      <c r="J25">
        <v>0</v>
      </c>
      <c r="K25">
        <v>0</v>
      </c>
      <c r="L25">
        <v>0</v>
      </c>
      <c r="M25">
        <v>0</v>
      </c>
      <c r="N25">
        <v>0</v>
      </c>
      <c r="O25">
        <v>0</v>
      </c>
      <c r="P25">
        <v>0</v>
      </c>
      <c r="Q25">
        <v>0</v>
      </c>
      <c r="R25">
        <v>0</v>
      </c>
      <c r="S25">
        <v>0</v>
      </c>
      <c r="T25">
        <v>1803.6000000000001</v>
      </c>
      <c r="W25" s="4">
        <v>409.5</v>
      </c>
      <c r="X25" s="4">
        <v>204.60000000000034</v>
      </c>
      <c r="Y25" s="4">
        <v>975</v>
      </c>
      <c r="Z25" s="4">
        <v>214.50000000000003</v>
      </c>
      <c r="AA25" s="5">
        <v>1803.6000000000004</v>
      </c>
      <c r="AD25" s="4">
        <v>1950</v>
      </c>
    </row>
    <row r="26" spans="1:30">
      <c r="A26">
        <v>8732066</v>
      </c>
      <c r="B26" t="s">
        <v>46</v>
      </c>
      <c r="C26" t="s">
        <v>25</v>
      </c>
      <c r="D26">
        <v>1689.1999999999998</v>
      </c>
      <c r="E26">
        <v>116.25000000000013</v>
      </c>
      <c r="F26">
        <v>0</v>
      </c>
      <c r="G26">
        <v>0</v>
      </c>
      <c r="H26">
        <v>0</v>
      </c>
      <c r="I26">
        <v>0</v>
      </c>
      <c r="J26">
        <v>0</v>
      </c>
      <c r="K26">
        <v>0</v>
      </c>
      <c r="L26">
        <v>0</v>
      </c>
      <c r="M26">
        <v>0</v>
      </c>
      <c r="N26">
        <v>0</v>
      </c>
      <c r="O26">
        <v>0</v>
      </c>
      <c r="P26">
        <v>0</v>
      </c>
      <c r="Q26">
        <v>0</v>
      </c>
      <c r="R26">
        <v>0</v>
      </c>
      <c r="S26">
        <v>0</v>
      </c>
      <c r="T26">
        <v>1805.45</v>
      </c>
      <c r="W26" s="4">
        <v>432.6</v>
      </c>
      <c r="X26" s="4">
        <v>116.25000000000013</v>
      </c>
      <c r="Y26" s="4">
        <v>1030</v>
      </c>
      <c r="Z26" s="4">
        <v>226.60000000000002</v>
      </c>
      <c r="AA26" s="5">
        <v>1805.4500000000003</v>
      </c>
      <c r="AD26" s="4">
        <v>2060</v>
      </c>
    </row>
    <row r="27" spans="1:30">
      <c r="A27">
        <v>8732068</v>
      </c>
      <c r="B27" t="s">
        <v>47</v>
      </c>
      <c r="C27" t="s">
        <v>25</v>
      </c>
      <c r="D27">
        <v>705.19999999999993</v>
      </c>
      <c r="E27">
        <v>125.55000000000001</v>
      </c>
      <c r="F27">
        <v>0</v>
      </c>
      <c r="G27">
        <v>0</v>
      </c>
      <c r="H27">
        <v>0</v>
      </c>
      <c r="I27">
        <v>0</v>
      </c>
      <c r="J27">
        <v>0</v>
      </c>
      <c r="K27">
        <v>0</v>
      </c>
      <c r="L27">
        <v>0</v>
      </c>
      <c r="M27">
        <v>0</v>
      </c>
      <c r="N27">
        <v>0</v>
      </c>
      <c r="O27">
        <v>0</v>
      </c>
      <c r="P27">
        <v>0</v>
      </c>
      <c r="Q27">
        <v>0</v>
      </c>
      <c r="R27">
        <v>0</v>
      </c>
      <c r="S27">
        <v>0</v>
      </c>
      <c r="T27">
        <v>830.75</v>
      </c>
      <c r="W27" s="4">
        <v>180.6</v>
      </c>
      <c r="X27" s="4">
        <v>125.55000000000001</v>
      </c>
      <c r="Y27" s="4">
        <v>430</v>
      </c>
      <c r="Z27" s="4">
        <v>94.600000000000009</v>
      </c>
      <c r="AA27" s="5">
        <v>830.75</v>
      </c>
      <c r="AD27" s="4">
        <v>860</v>
      </c>
    </row>
    <row r="28" spans="1:30">
      <c r="A28">
        <v>8732070</v>
      </c>
      <c r="B28" t="s">
        <v>48</v>
      </c>
      <c r="C28" t="s">
        <v>25</v>
      </c>
      <c r="D28">
        <v>2328.7999999999997</v>
      </c>
      <c r="E28">
        <v>260.39999999999964</v>
      </c>
      <c r="F28">
        <v>0</v>
      </c>
      <c r="G28">
        <v>0</v>
      </c>
      <c r="H28">
        <v>0</v>
      </c>
      <c r="I28">
        <v>0</v>
      </c>
      <c r="J28">
        <v>0</v>
      </c>
      <c r="K28">
        <v>0</v>
      </c>
      <c r="L28">
        <v>0</v>
      </c>
      <c r="M28">
        <v>0</v>
      </c>
      <c r="N28">
        <v>0</v>
      </c>
      <c r="O28">
        <v>0</v>
      </c>
      <c r="P28">
        <v>0</v>
      </c>
      <c r="Q28">
        <v>0</v>
      </c>
      <c r="R28">
        <v>0</v>
      </c>
      <c r="S28">
        <v>0</v>
      </c>
      <c r="T28">
        <v>2589.1999999999994</v>
      </c>
      <c r="W28" s="4">
        <v>596.4</v>
      </c>
      <c r="X28" s="4">
        <v>260.39999999999964</v>
      </c>
      <c r="Y28" s="4">
        <v>1420</v>
      </c>
      <c r="Z28" s="4">
        <v>312.40000000000003</v>
      </c>
      <c r="AA28" s="5">
        <v>2589.2</v>
      </c>
      <c r="AD28" s="4">
        <v>2840</v>
      </c>
    </row>
    <row r="29" spans="1:30">
      <c r="A29">
        <v>8732074</v>
      </c>
      <c r="B29" t="s">
        <v>49</v>
      </c>
      <c r="C29" t="s">
        <v>25</v>
      </c>
      <c r="D29">
        <v>3345.6</v>
      </c>
      <c r="E29">
        <v>423.15000000000094</v>
      </c>
      <c r="F29">
        <v>0</v>
      </c>
      <c r="G29">
        <v>0</v>
      </c>
      <c r="H29">
        <v>0</v>
      </c>
      <c r="I29">
        <v>0</v>
      </c>
      <c r="J29">
        <v>0</v>
      </c>
      <c r="K29">
        <v>0</v>
      </c>
      <c r="L29">
        <v>0</v>
      </c>
      <c r="M29">
        <v>0</v>
      </c>
      <c r="N29">
        <v>0</v>
      </c>
      <c r="O29">
        <v>0</v>
      </c>
      <c r="P29">
        <v>0</v>
      </c>
      <c r="Q29">
        <v>0</v>
      </c>
      <c r="R29">
        <v>0</v>
      </c>
      <c r="S29">
        <v>0</v>
      </c>
      <c r="T29">
        <v>3768.7500000000009</v>
      </c>
      <c r="W29" s="4">
        <v>856.80000000000007</v>
      </c>
      <c r="X29" s="4">
        <v>423.15000000000094</v>
      </c>
      <c r="Y29" s="4">
        <v>2040</v>
      </c>
      <c r="Z29" s="4">
        <v>448.8</v>
      </c>
      <c r="AA29" s="5">
        <v>3768.7500000000009</v>
      </c>
      <c r="AD29" s="4">
        <v>4080</v>
      </c>
    </row>
    <row r="30" spans="1:30">
      <c r="A30">
        <v>8732075</v>
      </c>
      <c r="B30" t="s">
        <v>50</v>
      </c>
      <c r="C30" t="s">
        <v>25</v>
      </c>
      <c r="D30">
        <v>1984.3999999999999</v>
      </c>
      <c r="E30">
        <v>334.8000000000003</v>
      </c>
      <c r="F30">
        <v>0</v>
      </c>
      <c r="G30">
        <v>0</v>
      </c>
      <c r="H30">
        <v>0</v>
      </c>
      <c r="I30">
        <v>0</v>
      </c>
      <c r="J30">
        <v>0</v>
      </c>
      <c r="K30">
        <v>0</v>
      </c>
      <c r="L30">
        <v>0</v>
      </c>
      <c r="M30">
        <v>0</v>
      </c>
      <c r="N30">
        <v>0</v>
      </c>
      <c r="O30">
        <v>0</v>
      </c>
      <c r="P30">
        <v>0</v>
      </c>
      <c r="Q30">
        <v>0</v>
      </c>
      <c r="R30">
        <v>0</v>
      </c>
      <c r="S30">
        <v>0</v>
      </c>
      <c r="T30">
        <v>2319.2000000000003</v>
      </c>
      <c r="W30" s="4">
        <v>508.20000000000005</v>
      </c>
      <c r="X30" s="4">
        <v>334.8000000000003</v>
      </c>
      <c r="Y30" s="4">
        <v>1210</v>
      </c>
      <c r="Z30" s="4">
        <v>266.20000000000005</v>
      </c>
      <c r="AA30" s="5">
        <v>2319.2000000000007</v>
      </c>
      <c r="AD30" s="4">
        <v>2420</v>
      </c>
    </row>
    <row r="31" spans="1:30">
      <c r="A31">
        <v>8732082</v>
      </c>
      <c r="B31" t="s">
        <v>51</v>
      </c>
      <c r="C31" t="s">
        <v>25</v>
      </c>
      <c r="D31">
        <v>1525.1999999999998</v>
      </c>
      <c r="E31">
        <v>339.4500000000001</v>
      </c>
      <c r="F31">
        <v>0</v>
      </c>
      <c r="G31">
        <v>0</v>
      </c>
      <c r="H31">
        <v>0</v>
      </c>
      <c r="I31">
        <v>0</v>
      </c>
      <c r="J31">
        <v>0</v>
      </c>
      <c r="K31">
        <v>0</v>
      </c>
      <c r="L31">
        <v>0</v>
      </c>
      <c r="M31">
        <v>0</v>
      </c>
      <c r="N31">
        <v>0</v>
      </c>
      <c r="O31">
        <v>0</v>
      </c>
      <c r="P31">
        <v>0</v>
      </c>
      <c r="Q31">
        <v>0</v>
      </c>
      <c r="R31">
        <v>0</v>
      </c>
      <c r="S31">
        <v>0</v>
      </c>
      <c r="T31">
        <v>1864.6499999999999</v>
      </c>
      <c r="W31" s="4">
        <v>390.6</v>
      </c>
      <c r="X31" s="4">
        <v>339.4500000000001</v>
      </c>
      <c r="Y31" s="4">
        <v>930</v>
      </c>
      <c r="Z31" s="4">
        <v>204.60000000000002</v>
      </c>
      <c r="AA31" s="5">
        <v>1864.65</v>
      </c>
      <c r="AD31" s="4">
        <v>1860</v>
      </c>
    </row>
    <row r="32" spans="1:30">
      <c r="A32">
        <v>8732083</v>
      </c>
      <c r="B32" t="s">
        <v>52</v>
      </c>
      <c r="C32" t="s">
        <v>25</v>
      </c>
      <c r="D32">
        <v>819.99999999999989</v>
      </c>
      <c r="E32">
        <v>102.30000000000001</v>
      </c>
      <c r="F32">
        <v>0</v>
      </c>
      <c r="G32">
        <v>0</v>
      </c>
      <c r="H32">
        <v>0</v>
      </c>
      <c r="I32">
        <v>0</v>
      </c>
      <c r="J32">
        <v>0</v>
      </c>
      <c r="K32">
        <v>0</v>
      </c>
      <c r="L32">
        <v>0</v>
      </c>
      <c r="M32">
        <v>0</v>
      </c>
      <c r="N32">
        <v>0</v>
      </c>
      <c r="O32">
        <v>0</v>
      </c>
      <c r="P32">
        <v>0</v>
      </c>
      <c r="Q32">
        <v>0</v>
      </c>
      <c r="R32">
        <v>0</v>
      </c>
      <c r="S32">
        <v>0</v>
      </c>
      <c r="T32">
        <v>922.3</v>
      </c>
      <c r="W32" s="4">
        <v>210</v>
      </c>
      <c r="X32" s="4">
        <v>102.30000000000001</v>
      </c>
      <c r="Y32" s="4">
        <v>500</v>
      </c>
      <c r="Z32" s="4">
        <v>110.00000000000001</v>
      </c>
      <c r="AA32" s="5">
        <v>922.3</v>
      </c>
      <c r="AD32" s="4">
        <v>1000</v>
      </c>
    </row>
    <row r="33" spans="1:30">
      <c r="A33">
        <v>8732084</v>
      </c>
      <c r="B33" t="s">
        <v>53</v>
      </c>
      <c r="C33" t="s">
        <v>25</v>
      </c>
      <c r="D33">
        <v>1459.6</v>
      </c>
      <c r="E33">
        <v>199.94999999999987</v>
      </c>
      <c r="F33">
        <v>0</v>
      </c>
      <c r="G33">
        <v>0</v>
      </c>
      <c r="H33">
        <v>0</v>
      </c>
      <c r="I33">
        <v>0</v>
      </c>
      <c r="J33">
        <v>0</v>
      </c>
      <c r="K33">
        <v>0</v>
      </c>
      <c r="L33">
        <v>0</v>
      </c>
      <c r="M33">
        <v>0</v>
      </c>
      <c r="N33">
        <v>0</v>
      </c>
      <c r="O33">
        <v>0</v>
      </c>
      <c r="P33">
        <v>0</v>
      </c>
      <c r="Q33">
        <v>0</v>
      </c>
      <c r="R33">
        <v>0</v>
      </c>
      <c r="S33">
        <v>0</v>
      </c>
      <c r="T33">
        <v>1659.5499999999997</v>
      </c>
      <c r="W33" s="4">
        <v>373.8</v>
      </c>
      <c r="X33" s="4">
        <v>199.94999999999987</v>
      </c>
      <c r="Y33" s="4">
        <v>890</v>
      </c>
      <c r="Z33" s="4">
        <v>195.8</v>
      </c>
      <c r="AA33" s="5">
        <v>1659.55</v>
      </c>
      <c r="AD33" s="4">
        <v>1780</v>
      </c>
    </row>
    <row r="34" spans="1:30">
      <c r="A34">
        <v>8732091</v>
      </c>
      <c r="B34" t="s">
        <v>54</v>
      </c>
      <c r="C34" t="s">
        <v>25</v>
      </c>
      <c r="D34">
        <v>1336.6</v>
      </c>
      <c r="E34">
        <v>227.84999999999977</v>
      </c>
      <c r="F34">
        <v>0</v>
      </c>
      <c r="G34">
        <v>0</v>
      </c>
      <c r="H34">
        <v>0</v>
      </c>
      <c r="I34">
        <v>0</v>
      </c>
      <c r="J34">
        <v>0</v>
      </c>
      <c r="K34">
        <v>0</v>
      </c>
      <c r="L34">
        <v>0</v>
      </c>
      <c r="M34">
        <v>0</v>
      </c>
      <c r="N34">
        <v>0</v>
      </c>
      <c r="O34">
        <v>0</v>
      </c>
      <c r="P34">
        <v>0</v>
      </c>
      <c r="Q34">
        <v>0</v>
      </c>
      <c r="R34">
        <v>0</v>
      </c>
      <c r="S34">
        <v>0</v>
      </c>
      <c r="T34">
        <v>1564.4499999999996</v>
      </c>
      <c r="W34" s="4">
        <v>342.3</v>
      </c>
      <c r="X34" s="4">
        <v>227.84999999999977</v>
      </c>
      <c r="Y34" s="4">
        <v>815</v>
      </c>
      <c r="Z34" s="4">
        <v>179.3</v>
      </c>
      <c r="AA34" s="5">
        <v>1564.4499999999996</v>
      </c>
      <c r="AD34" s="4">
        <v>1630</v>
      </c>
    </row>
    <row r="35" spans="1:30">
      <c r="A35">
        <v>8732107</v>
      </c>
      <c r="B35" t="s">
        <v>55</v>
      </c>
      <c r="C35" t="s">
        <v>25</v>
      </c>
      <c r="D35">
        <v>3247.2</v>
      </c>
      <c r="E35">
        <v>316.20000000000056</v>
      </c>
      <c r="F35">
        <v>0</v>
      </c>
      <c r="G35">
        <v>0</v>
      </c>
      <c r="H35">
        <v>0</v>
      </c>
      <c r="I35">
        <v>0</v>
      </c>
      <c r="J35">
        <v>0</v>
      </c>
      <c r="K35">
        <v>0</v>
      </c>
      <c r="L35">
        <v>0</v>
      </c>
      <c r="M35">
        <v>0</v>
      </c>
      <c r="N35">
        <v>0</v>
      </c>
      <c r="O35">
        <v>0</v>
      </c>
      <c r="P35">
        <v>0</v>
      </c>
      <c r="Q35">
        <v>0</v>
      </c>
      <c r="R35">
        <v>0</v>
      </c>
      <c r="S35">
        <v>0</v>
      </c>
      <c r="T35">
        <v>3563.4000000000005</v>
      </c>
      <c r="W35" s="4">
        <v>831.6</v>
      </c>
      <c r="X35" s="4">
        <v>316.20000000000056</v>
      </c>
      <c r="Y35" s="4">
        <v>1980</v>
      </c>
      <c r="Z35" s="4">
        <v>435.6</v>
      </c>
      <c r="AA35" s="5">
        <v>3563.4000000000005</v>
      </c>
      <c r="AD35" s="4">
        <v>3960</v>
      </c>
    </row>
    <row r="36" spans="1:30">
      <c r="A36">
        <v>8732109</v>
      </c>
      <c r="B36" t="s">
        <v>56</v>
      </c>
      <c r="C36" t="s">
        <v>25</v>
      </c>
      <c r="D36">
        <v>1926.9999999999998</v>
      </c>
      <c r="E36">
        <v>93</v>
      </c>
      <c r="F36">
        <v>0</v>
      </c>
      <c r="G36">
        <v>0</v>
      </c>
      <c r="H36">
        <v>0</v>
      </c>
      <c r="I36">
        <v>0</v>
      </c>
      <c r="J36">
        <v>0</v>
      </c>
      <c r="K36">
        <v>0</v>
      </c>
      <c r="L36">
        <v>0</v>
      </c>
      <c r="M36">
        <v>0</v>
      </c>
      <c r="N36">
        <v>0</v>
      </c>
      <c r="O36">
        <v>0</v>
      </c>
      <c r="P36">
        <v>0</v>
      </c>
      <c r="Q36">
        <v>0</v>
      </c>
      <c r="R36">
        <v>0</v>
      </c>
      <c r="S36">
        <v>0</v>
      </c>
      <c r="T36">
        <v>2019.9999999999998</v>
      </c>
      <c r="W36" s="4">
        <v>493.5</v>
      </c>
      <c r="X36" s="4">
        <v>93</v>
      </c>
      <c r="Y36" s="4">
        <v>1175</v>
      </c>
      <c r="Z36" s="4">
        <v>258.5</v>
      </c>
      <c r="AA36" s="5">
        <v>2020</v>
      </c>
      <c r="AD36" s="4">
        <v>2350</v>
      </c>
    </row>
    <row r="37" spans="1:30">
      <c r="A37">
        <v>8732115</v>
      </c>
      <c r="B37" t="s">
        <v>57</v>
      </c>
      <c r="C37" t="s">
        <v>25</v>
      </c>
      <c r="D37">
        <v>3042.2</v>
      </c>
      <c r="E37">
        <v>692.84999999999923</v>
      </c>
      <c r="F37">
        <v>0</v>
      </c>
      <c r="G37">
        <v>0</v>
      </c>
      <c r="H37">
        <v>0</v>
      </c>
      <c r="I37">
        <v>0</v>
      </c>
      <c r="J37">
        <v>0</v>
      </c>
      <c r="K37">
        <v>0</v>
      </c>
      <c r="L37">
        <v>0</v>
      </c>
      <c r="M37">
        <v>0</v>
      </c>
      <c r="N37">
        <v>0</v>
      </c>
      <c r="O37">
        <v>0</v>
      </c>
      <c r="P37">
        <v>0</v>
      </c>
      <c r="Q37">
        <v>0</v>
      </c>
      <c r="R37">
        <v>0</v>
      </c>
      <c r="S37">
        <v>0</v>
      </c>
      <c r="T37">
        <v>3735.0499999999993</v>
      </c>
      <c r="W37" s="4">
        <v>779.1</v>
      </c>
      <c r="X37" s="4">
        <v>692.84999999999923</v>
      </c>
      <c r="Y37" s="4">
        <v>1855</v>
      </c>
      <c r="Z37" s="4">
        <v>408.1</v>
      </c>
      <c r="AA37" s="5">
        <v>3735.0499999999993</v>
      </c>
      <c r="AD37" s="4">
        <v>3710</v>
      </c>
    </row>
    <row r="38" spans="1:30">
      <c r="A38">
        <v>8732118</v>
      </c>
      <c r="B38" t="s">
        <v>58</v>
      </c>
      <c r="C38" t="s">
        <v>25</v>
      </c>
      <c r="D38">
        <v>3042.2</v>
      </c>
      <c r="E38">
        <v>646.34999999999957</v>
      </c>
      <c r="F38">
        <v>0</v>
      </c>
      <c r="G38">
        <v>0</v>
      </c>
      <c r="H38">
        <v>0</v>
      </c>
      <c r="I38">
        <v>0</v>
      </c>
      <c r="J38">
        <v>0</v>
      </c>
      <c r="K38">
        <v>0</v>
      </c>
      <c r="L38">
        <v>0</v>
      </c>
      <c r="M38">
        <v>0</v>
      </c>
      <c r="N38">
        <v>0</v>
      </c>
      <c r="O38">
        <v>0</v>
      </c>
      <c r="P38">
        <v>0</v>
      </c>
      <c r="Q38">
        <v>0</v>
      </c>
      <c r="R38">
        <v>0</v>
      </c>
      <c r="S38">
        <v>0</v>
      </c>
      <c r="T38">
        <v>3688.5499999999993</v>
      </c>
      <c r="W38" s="4">
        <v>779.1</v>
      </c>
      <c r="X38" s="4">
        <v>646.34999999999957</v>
      </c>
      <c r="Y38" s="4">
        <v>1855</v>
      </c>
      <c r="Z38" s="4">
        <v>408.1</v>
      </c>
      <c r="AA38" s="5">
        <v>3688.5499999999997</v>
      </c>
      <c r="AD38" s="4">
        <v>3710</v>
      </c>
    </row>
    <row r="39" spans="1:30">
      <c r="A39">
        <v>8732119</v>
      </c>
      <c r="B39" t="s">
        <v>59</v>
      </c>
      <c r="C39" t="s">
        <v>25</v>
      </c>
      <c r="D39">
        <v>1754.8</v>
      </c>
      <c r="E39">
        <v>232.49999999999991</v>
      </c>
      <c r="F39">
        <v>0</v>
      </c>
      <c r="G39">
        <v>0</v>
      </c>
      <c r="H39">
        <v>0</v>
      </c>
      <c r="I39">
        <v>0</v>
      </c>
      <c r="J39">
        <v>0</v>
      </c>
      <c r="K39">
        <v>0</v>
      </c>
      <c r="L39">
        <v>0</v>
      </c>
      <c r="M39">
        <v>0</v>
      </c>
      <c r="N39">
        <v>0</v>
      </c>
      <c r="O39">
        <v>0</v>
      </c>
      <c r="P39">
        <v>0</v>
      </c>
      <c r="Q39">
        <v>0</v>
      </c>
      <c r="R39">
        <v>0</v>
      </c>
      <c r="S39">
        <v>0</v>
      </c>
      <c r="T39">
        <v>1987.3</v>
      </c>
      <c r="W39" s="4">
        <v>449.40000000000003</v>
      </c>
      <c r="X39" s="4">
        <v>232.49999999999991</v>
      </c>
      <c r="Y39" s="4">
        <v>1070</v>
      </c>
      <c r="Z39" s="4">
        <v>235.4</v>
      </c>
      <c r="AA39" s="5">
        <v>1987.3000000000002</v>
      </c>
      <c r="AD39" s="4">
        <v>2140</v>
      </c>
    </row>
    <row r="40" spans="1:30">
      <c r="A40">
        <v>8732121</v>
      </c>
      <c r="B40" t="s">
        <v>60</v>
      </c>
      <c r="C40" t="s">
        <v>25</v>
      </c>
      <c r="D40">
        <v>3353.7999999999997</v>
      </c>
      <c r="E40">
        <v>288.30000000000052</v>
      </c>
      <c r="F40">
        <v>0</v>
      </c>
      <c r="G40">
        <v>0</v>
      </c>
      <c r="H40">
        <v>0</v>
      </c>
      <c r="I40">
        <v>0</v>
      </c>
      <c r="J40">
        <v>0</v>
      </c>
      <c r="K40">
        <v>0</v>
      </c>
      <c r="L40">
        <v>0</v>
      </c>
      <c r="M40">
        <v>0</v>
      </c>
      <c r="N40">
        <v>0</v>
      </c>
      <c r="O40">
        <v>0</v>
      </c>
      <c r="P40">
        <v>0</v>
      </c>
      <c r="Q40">
        <v>0</v>
      </c>
      <c r="R40">
        <v>0</v>
      </c>
      <c r="S40">
        <v>0</v>
      </c>
      <c r="T40">
        <v>3642.1000000000004</v>
      </c>
      <c r="W40" s="4">
        <v>858.90000000000009</v>
      </c>
      <c r="X40" s="4">
        <v>288.30000000000052</v>
      </c>
      <c r="Y40" s="4">
        <v>2045</v>
      </c>
      <c r="Z40" s="4">
        <v>449.90000000000003</v>
      </c>
      <c r="AA40" s="5">
        <v>3642.1000000000008</v>
      </c>
      <c r="AD40" s="4">
        <v>4090</v>
      </c>
    </row>
    <row r="41" spans="1:30">
      <c r="A41">
        <v>8732123</v>
      </c>
      <c r="B41" t="s">
        <v>61</v>
      </c>
      <c r="C41" t="s">
        <v>25</v>
      </c>
      <c r="D41">
        <v>1836.7999999999997</v>
      </c>
      <c r="E41">
        <v>399.89999999999958</v>
      </c>
      <c r="F41">
        <v>0</v>
      </c>
      <c r="G41">
        <v>0</v>
      </c>
      <c r="H41">
        <v>0</v>
      </c>
      <c r="I41">
        <v>0</v>
      </c>
      <c r="J41">
        <v>0</v>
      </c>
      <c r="K41">
        <v>0</v>
      </c>
      <c r="L41">
        <v>0</v>
      </c>
      <c r="M41">
        <v>0</v>
      </c>
      <c r="N41">
        <v>0</v>
      </c>
      <c r="O41">
        <v>0</v>
      </c>
      <c r="P41">
        <v>0</v>
      </c>
      <c r="Q41">
        <v>0</v>
      </c>
      <c r="R41">
        <v>0</v>
      </c>
      <c r="S41">
        <v>0</v>
      </c>
      <c r="T41">
        <v>2236.6999999999994</v>
      </c>
      <c r="W41" s="4">
        <v>470.40000000000003</v>
      </c>
      <c r="X41" s="4">
        <v>399.89999999999958</v>
      </c>
      <c r="Y41" s="4">
        <v>1120</v>
      </c>
      <c r="Z41" s="4">
        <v>246.40000000000003</v>
      </c>
      <c r="AA41" s="5">
        <v>2236.7</v>
      </c>
      <c r="AD41" s="4">
        <v>2240</v>
      </c>
    </row>
    <row r="42" spans="1:30">
      <c r="A42">
        <v>8732205</v>
      </c>
      <c r="B42" t="s">
        <v>63</v>
      </c>
      <c r="C42" t="s">
        <v>25</v>
      </c>
      <c r="D42">
        <v>795.4</v>
      </c>
      <c r="E42">
        <v>92.999999999999872</v>
      </c>
      <c r="F42">
        <v>0</v>
      </c>
      <c r="G42">
        <v>0</v>
      </c>
      <c r="H42">
        <v>0</v>
      </c>
      <c r="I42">
        <v>0</v>
      </c>
      <c r="J42">
        <v>0</v>
      </c>
      <c r="K42">
        <v>0</v>
      </c>
      <c r="L42">
        <v>0</v>
      </c>
      <c r="M42">
        <v>0</v>
      </c>
      <c r="N42">
        <v>0</v>
      </c>
      <c r="O42">
        <v>0</v>
      </c>
      <c r="P42">
        <v>0</v>
      </c>
      <c r="Q42">
        <v>0</v>
      </c>
      <c r="R42">
        <v>0</v>
      </c>
      <c r="S42">
        <v>0</v>
      </c>
      <c r="T42">
        <v>888.39999999999986</v>
      </c>
      <c r="W42" s="4">
        <v>203.70000000000002</v>
      </c>
      <c r="X42" s="4">
        <v>92.999999999999872</v>
      </c>
      <c r="Y42" s="4">
        <v>485</v>
      </c>
      <c r="Z42" s="4">
        <v>106.7</v>
      </c>
      <c r="AA42" s="5">
        <v>888.39999999999986</v>
      </c>
      <c r="AD42" s="4">
        <v>970</v>
      </c>
    </row>
    <row r="43" spans="1:30">
      <c r="A43">
        <v>8732208</v>
      </c>
      <c r="B43" t="s">
        <v>64</v>
      </c>
      <c r="C43" t="s">
        <v>25</v>
      </c>
      <c r="D43">
        <v>1697.3999999999999</v>
      </c>
      <c r="E43">
        <v>158.10000000000042</v>
      </c>
      <c r="F43">
        <v>0</v>
      </c>
      <c r="G43">
        <v>0</v>
      </c>
      <c r="H43">
        <v>0</v>
      </c>
      <c r="I43">
        <v>0</v>
      </c>
      <c r="J43">
        <v>0</v>
      </c>
      <c r="K43">
        <v>0</v>
      </c>
      <c r="L43">
        <v>0</v>
      </c>
      <c r="M43">
        <v>0</v>
      </c>
      <c r="N43">
        <v>0</v>
      </c>
      <c r="O43">
        <v>0</v>
      </c>
      <c r="P43">
        <v>0</v>
      </c>
      <c r="Q43">
        <v>0</v>
      </c>
      <c r="R43">
        <v>0</v>
      </c>
      <c r="S43">
        <v>0</v>
      </c>
      <c r="T43">
        <v>1855.5000000000002</v>
      </c>
      <c r="W43" s="4">
        <v>434.70000000000005</v>
      </c>
      <c r="X43" s="4">
        <v>158.10000000000042</v>
      </c>
      <c r="Y43" s="4">
        <v>1035</v>
      </c>
      <c r="Z43" s="4">
        <v>227.70000000000002</v>
      </c>
      <c r="AA43" s="5">
        <v>1855.5000000000005</v>
      </c>
      <c r="AD43" s="4">
        <v>2070</v>
      </c>
    </row>
    <row r="44" spans="1:30">
      <c r="A44">
        <v>8732211</v>
      </c>
      <c r="B44" t="s">
        <v>65</v>
      </c>
      <c r="C44" t="s">
        <v>25</v>
      </c>
      <c r="D44">
        <v>2296</v>
      </c>
      <c r="E44">
        <v>190.64999999999947</v>
      </c>
      <c r="F44">
        <v>0</v>
      </c>
      <c r="G44">
        <v>0</v>
      </c>
      <c r="H44">
        <v>0</v>
      </c>
      <c r="I44">
        <v>0</v>
      </c>
      <c r="J44">
        <v>0</v>
      </c>
      <c r="K44">
        <v>0</v>
      </c>
      <c r="L44">
        <v>0</v>
      </c>
      <c r="M44">
        <v>0</v>
      </c>
      <c r="N44">
        <v>0</v>
      </c>
      <c r="O44">
        <v>0</v>
      </c>
      <c r="P44">
        <v>0</v>
      </c>
      <c r="Q44">
        <v>0</v>
      </c>
      <c r="R44">
        <v>0</v>
      </c>
      <c r="S44">
        <v>0</v>
      </c>
      <c r="T44">
        <v>2486.6499999999996</v>
      </c>
      <c r="W44" s="4">
        <v>588</v>
      </c>
      <c r="X44" s="4">
        <v>190.64999999999947</v>
      </c>
      <c r="Y44" s="4">
        <v>1400</v>
      </c>
      <c r="Z44" s="4">
        <v>308</v>
      </c>
      <c r="AA44" s="5">
        <v>2486.6499999999996</v>
      </c>
      <c r="AD44" s="4">
        <v>2800</v>
      </c>
    </row>
    <row r="45" spans="1:30">
      <c r="A45">
        <v>8732212</v>
      </c>
      <c r="B45" t="s">
        <v>66</v>
      </c>
      <c r="C45" t="s">
        <v>25</v>
      </c>
      <c r="D45">
        <v>1451.3999999999999</v>
      </c>
      <c r="E45">
        <v>41.849999999999959</v>
      </c>
      <c r="F45">
        <v>0</v>
      </c>
      <c r="G45">
        <v>0</v>
      </c>
      <c r="H45">
        <v>0</v>
      </c>
      <c r="I45">
        <v>0</v>
      </c>
      <c r="J45">
        <v>0</v>
      </c>
      <c r="K45">
        <v>0</v>
      </c>
      <c r="L45">
        <v>0</v>
      </c>
      <c r="M45">
        <v>0</v>
      </c>
      <c r="N45">
        <v>0</v>
      </c>
      <c r="O45">
        <v>0</v>
      </c>
      <c r="P45">
        <v>0</v>
      </c>
      <c r="Q45">
        <v>0</v>
      </c>
      <c r="R45">
        <v>0</v>
      </c>
      <c r="S45">
        <v>0</v>
      </c>
      <c r="T45">
        <v>1493.2499999999998</v>
      </c>
      <c r="W45" s="4">
        <v>371.7</v>
      </c>
      <c r="X45" s="4">
        <v>41.849999999999959</v>
      </c>
      <c r="Y45" s="4">
        <v>885</v>
      </c>
      <c r="Z45" s="4">
        <v>194.70000000000002</v>
      </c>
      <c r="AA45" s="5">
        <v>1493.25</v>
      </c>
      <c r="AD45" s="4">
        <v>1770</v>
      </c>
    </row>
    <row r="46" spans="1:30">
      <c r="A46">
        <v>8732217</v>
      </c>
      <c r="B46" t="s">
        <v>67</v>
      </c>
      <c r="C46" t="s">
        <v>25</v>
      </c>
      <c r="D46">
        <v>1008.5999999999999</v>
      </c>
      <c r="E46">
        <v>102.2999999999999</v>
      </c>
      <c r="F46">
        <v>0</v>
      </c>
      <c r="G46">
        <v>0</v>
      </c>
      <c r="H46">
        <v>0</v>
      </c>
      <c r="I46">
        <v>0</v>
      </c>
      <c r="J46">
        <v>0</v>
      </c>
      <c r="K46">
        <v>0</v>
      </c>
      <c r="L46">
        <v>0</v>
      </c>
      <c r="M46">
        <v>0</v>
      </c>
      <c r="N46">
        <v>0</v>
      </c>
      <c r="O46">
        <v>0</v>
      </c>
      <c r="P46">
        <v>0</v>
      </c>
      <c r="Q46">
        <v>0</v>
      </c>
      <c r="R46">
        <v>0</v>
      </c>
      <c r="S46">
        <v>0</v>
      </c>
      <c r="T46">
        <v>1110.8999999999999</v>
      </c>
      <c r="W46" s="4">
        <v>258.3</v>
      </c>
      <c r="X46" s="4">
        <v>102.2999999999999</v>
      </c>
      <c r="Y46" s="4">
        <v>615</v>
      </c>
      <c r="Z46" s="4">
        <v>135.3</v>
      </c>
      <c r="AA46" s="5">
        <v>1110.8999999999999</v>
      </c>
      <c r="AD46" s="4">
        <v>1230</v>
      </c>
    </row>
    <row r="47" spans="1:30">
      <c r="A47">
        <v>8732219</v>
      </c>
      <c r="B47" t="s">
        <v>68</v>
      </c>
      <c r="C47" t="s">
        <v>25</v>
      </c>
      <c r="D47">
        <v>1967.9999999999998</v>
      </c>
      <c r="E47">
        <v>218.54999999999964</v>
      </c>
      <c r="F47">
        <v>0</v>
      </c>
      <c r="G47">
        <v>0</v>
      </c>
      <c r="H47">
        <v>0</v>
      </c>
      <c r="I47">
        <v>0</v>
      </c>
      <c r="J47">
        <v>0</v>
      </c>
      <c r="K47">
        <v>0</v>
      </c>
      <c r="L47">
        <v>0</v>
      </c>
      <c r="M47">
        <v>0</v>
      </c>
      <c r="N47">
        <v>0</v>
      </c>
      <c r="O47">
        <v>0</v>
      </c>
      <c r="P47">
        <v>0</v>
      </c>
      <c r="Q47">
        <v>0</v>
      </c>
      <c r="R47">
        <v>0</v>
      </c>
      <c r="S47">
        <v>0</v>
      </c>
      <c r="T47">
        <v>2186.5499999999993</v>
      </c>
      <c r="W47" s="4">
        <v>504</v>
      </c>
      <c r="X47" s="4">
        <v>218.54999999999964</v>
      </c>
      <c r="Y47" s="4">
        <v>1200</v>
      </c>
      <c r="Z47" s="4">
        <v>264</v>
      </c>
      <c r="AA47" s="5">
        <v>2186.5499999999997</v>
      </c>
      <c r="AD47" s="4">
        <v>2400</v>
      </c>
    </row>
    <row r="48" spans="1:30">
      <c r="A48">
        <v>8732232</v>
      </c>
      <c r="B48" t="s">
        <v>70</v>
      </c>
      <c r="C48" t="s">
        <v>25</v>
      </c>
      <c r="D48">
        <v>2214</v>
      </c>
      <c r="E48">
        <v>265.0499999999999</v>
      </c>
      <c r="F48">
        <v>0</v>
      </c>
      <c r="G48">
        <v>0</v>
      </c>
      <c r="H48">
        <v>0</v>
      </c>
      <c r="I48">
        <v>0</v>
      </c>
      <c r="J48">
        <v>0</v>
      </c>
      <c r="K48">
        <v>0</v>
      </c>
      <c r="L48">
        <v>0</v>
      </c>
      <c r="M48">
        <v>0</v>
      </c>
      <c r="N48">
        <v>0</v>
      </c>
      <c r="O48">
        <v>0</v>
      </c>
      <c r="P48">
        <v>0</v>
      </c>
      <c r="Q48">
        <v>0</v>
      </c>
      <c r="R48">
        <v>0</v>
      </c>
      <c r="S48">
        <v>0</v>
      </c>
      <c r="T48">
        <v>2479.0499999999997</v>
      </c>
      <c r="W48" s="4">
        <v>567</v>
      </c>
      <c r="X48" s="4">
        <v>265.0499999999999</v>
      </c>
      <c r="Y48" s="4">
        <v>1350</v>
      </c>
      <c r="Z48" s="4">
        <v>297</v>
      </c>
      <c r="AA48" s="5">
        <v>2479.05</v>
      </c>
      <c r="AD48" s="4">
        <v>2700</v>
      </c>
    </row>
    <row r="49" spans="1:30">
      <c r="A49">
        <v>8732239</v>
      </c>
      <c r="B49" t="s">
        <v>71</v>
      </c>
      <c r="C49" t="s">
        <v>25</v>
      </c>
      <c r="D49">
        <v>2681.3999999999996</v>
      </c>
      <c r="E49">
        <v>371.99999999999937</v>
      </c>
      <c r="F49">
        <v>0</v>
      </c>
      <c r="G49">
        <v>0</v>
      </c>
      <c r="H49">
        <v>0</v>
      </c>
      <c r="I49">
        <v>0</v>
      </c>
      <c r="J49">
        <v>0</v>
      </c>
      <c r="K49">
        <v>0</v>
      </c>
      <c r="L49">
        <v>0</v>
      </c>
      <c r="M49">
        <v>0</v>
      </c>
      <c r="N49">
        <v>0</v>
      </c>
      <c r="O49">
        <v>0</v>
      </c>
      <c r="P49">
        <v>0</v>
      </c>
      <c r="Q49">
        <v>0</v>
      </c>
      <c r="R49">
        <v>0</v>
      </c>
      <c r="S49">
        <v>0</v>
      </c>
      <c r="T49">
        <v>3053.3999999999992</v>
      </c>
      <c r="W49" s="4">
        <v>686.7</v>
      </c>
      <c r="X49" s="4">
        <v>371.99999999999937</v>
      </c>
      <c r="Y49" s="4">
        <v>1635</v>
      </c>
      <c r="Z49" s="4">
        <v>359.70000000000005</v>
      </c>
      <c r="AA49" s="5">
        <v>3053.3999999999996</v>
      </c>
      <c r="AD49" s="4">
        <v>3270</v>
      </c>
    </row>
    <row r="50" spans="1:30">
      <c r="A50">
        <v>8732240</v>
      </c>
      <c r="B50" t="s">
        <v>72</v>
      </c>
      <c r="C50" t="s">
        <v>25</v>
      </c>
      <c r="D50">
        <v>1393.9999999999998</v>
      </c>
      <c r="E50">
        <v>120.89999999999982</v>
      </c>
      <c r="F50">
        <v>0</v>
      </c>
      <c r="G50">
        <v>0</v>
      </c>
      <c r="H50">
        <v>0</v>
      </c>
      <c r="I50">
        <v>0</v>
      </c>
      <c r="J50">
        <v>0</v>
      </c>
      <c r="K50">
        <v>0</v>
      </c>
      <c r="L50">
        <v>0</v>
      </c>
      <c r="M50">
        <v>0</v>
      </c>
      <c r="N50">
        <v>0</v>
      </c>
      <c r="O50">
        <v>0</v>
      </c>
      <c r="P50">
        <v>0</v>
      </c>
      <c r="Q50">
        <v>0</v>
      </c>
      <c r="R50">
        <v>0</v>
      </c>
      <c r="S50">
        <v>0</v>
      </c>
      <c r="T50">
        <v>1514.8999999999996</v>
      </c>
      <c r="W50" s="4">
        <v>357</v>
      </c>
      <c r="X50" s="4">
        <v>120.89999999999982</v>
      </c>
      <c r="Y50" s="4">
        <v>850</v>
      </c>
      <c r="Z50" s="4">
        <v>187.00000000000003</v>
      </c>
      <c r="AA50" s="5">
        <v>1514.8999999999999</v>
      </c>
      <c r="AD50" s="4">
        <v>1700</v>
      </c>
    </row>
    <row r="51" spans="1:30">
      <c r="A51">
        <v>8732246</v>
      </c>
      <c r="B51" t="s">
        <v>73</v>
      </c>
      <c r="C51" t="s">
        <v>25</v>
      </c>
      <c r="D51">
        <v>1336.6</v>
      </c>
      <c r="E51">
        <v>106.95000000000029</v>
      </c>
      <c r="F51">
        <v>0</v>
      </c>
      <c r="G51">
        <v>0</v>
      </c>
      <c r="H51">
        <v>0</v>
      </c>
      <c r="I51">
        <v>0</v>
      </c>
      <c r="J51">
        <v>0</v>
      </c>
      <c r="K51">
        <v>0</v>
      </c>
      <c r="L51">
        <v>0</v>
      </c>
      <c r="M51">
        <v>0</v>
      </c>
      <c r="N51">
        <v>0</v>
      </c>
      <c r="O51">
        <v>0</v>
      </c>
      <c r="P51">
        <v>0</v>
      </c>
      <c r="Q51">
        <v>0</v>
      </c>
      <c r="R51">
        <v>0</v>
      </c>
      <c r="S51">
        <v>0</v>
      </c>
      <c r="T51">
        <v>1443.5500000000002</v>
      </c>
      <c r="W51" s="4">
        <v>342.3</v>
      </c>
      <c r="X51" s="4">
        <v>106.95000000000029</v>
      </c>
      <c r="Y51" s="4">
        <v>815</v>
      </c>
      <c r="Z51" s="4">
        <v>179.3</v>
      </c>
      <c r="AA51" s="5">
        <v>1443.5500000000002</v>
      </c>
      <c r="AD51" s="4">
        <v>1630</v>
      </c>
    </row>
    <row r="52" spans="1:30">
      <c r="A52">
        <v>8732254</v>
      </c>
      <c r="B52" t="s">
        <v>74</v>
      </c>
      <c r="C52" t="s">
        <v>25</v>
      </c>
      <c r="D52">
        <v>1082.3999999999999</v>
      </c>
      <c r="E52">
        <v>102.30000000000021</v>
      </c>
      <c r="F52">
        <v>0</v>
      </c>
      <c r="G52">
        <v>0</v>
      </c>
      <c r="H52">
        <v>0</v>
      </c>
      <c r="I52">
        <v>0</v>
      </c>
      <c r="J52">
        <v>0</v>
      </c>
      <c r="K52">
        <v>0</v>
      </c>
      <c r="L52">
        <v>0</v>
      </c>
      <c r="M52">
        <v>0</v>
      </c>
      <c r="N52">
        <v>0</v>
      </c>
      <c r="O52">
        <v>0</v>
      </c>
      <c r="P52">
        <v>0</v>
      </c>
      <c r="Q52">
        <v>0</v>
      </c>
      <c r="R52">
        <v>0</v>
      </c>
      <c r="S52">
        <v>0</v>
      </c>
      <c r="T52">
        <v>1184.7</v>
      </c>
      <c r="W52" s="4">
        <v>277.2</v>
      </c>
      <c r="X52" s="4">
        <v>102.30000000000021</v>
      </c>
      <c r="Y52" s="4">
        <v>660</v>
      </c>
      <c r="Z52" s="4">
        <v>145.20000000000002</v>
      </c>
      <c r="AA52" s="5">
        <v>1184.7000000000003</v>
      </c>
      <c r="AD52" s="4">
        <v>1320</v>
      </c>
    </row>
    <row r="53" spans="1:30">
      <c r="A53">
        <v>8732255</v>
      </c>
      <c r="B53" t="s">
        <v>75</v>
      </c>
      <c r="C53" t="s">
        <v>25</v>
      </c>
      <c r="D53">
        <v>1500.6</v>
      </c>
      <c r="E53">
        <v>139.49999999999983</v>
      </c>
      <c r="F53">
        <v>0</v>
      </c>
      <c r="G53">
        <v>0</v>
      </c>
      <c r="H53">
        <v>0</v>
      </c>
      <c r="I53">
        <v>0</v>
      </c>
      <c r="J53">
        <v>0</v>
      </c>
      <c r="K53">
        <v>0</v>
      </c>
      <c r="L53">
        <v>0</v>
      </c>
      <c r="M53">
        <v>0</v>
      </c>
      <c r="N53">
        <v>0</v>
      </c>
      <c r="O53">
        <v>0</v>
      </c>
      <c r="P53">
        <v>0</v>
      </c>
      <c r="Q53">
        <v>0</v>
      </c>
      <c r="R53">
        <v>0</v>
      </c>
      <c r="S53">
        <v>0</v>
      </c>
      <c r="T53">
        <v>1640.0999999999997</v>
      </c>
      <c r="W53" s="4">
        <v>384.3</v>
      </c>
      <c r="X53" s="4">
        <v>139.49999999999983</v>
      </c>
      <c r="Y53" s="4">
        <v>915</v>
      </c>
      <c r="Z53" s="4">
        <v>201.3</v>
      </c>
      <c r="AA53" s="5">
        <v>1640.0999999999997</v>
      </c>
      <c r="AD53" s="4">
        <v>1830</v>
      </c>
    </row>
    <row r="54" spans="1:30">
      <c r="A54">
        <v>8732260</v>
      </c>
      <c r="B54" t="s">
        <v>76</v>
      </c>
      <c r="C54" t="s">
        <v>25</v>
      </c>
      <c r="D54">
        <v>467.4</v>
      </c>
      <c r="E54">
        <v>41.849999999999937</v>
      </c>
      <c r="F54">
        <v>0</v>
      </c>
      <c r="G54">
        <v>0</v>
      </c>
      <c r="H54">
        <v>0</v>
      </c>
      <c r="I54">
        <v>0</v>
      </c>
      <c r="J54">
        <v>0</v>
      </c>
      <c r="K54">
        <v>0</v>
      </c>
      <c r="L54">
        <v>0</v>
      </c>
      <c r="M54">
        <v>0</v>
      </c>
      <c r="N54">
        <v>0</v>
      </c>
      <c r="O54">
        <v>0</v>
      </c>
      <c r="P54">
        <v>0</v>
      </c>
      <c r="Q54">
        <v>0</v>
      </c>
      <c r="R54">
        <v>0</v>
      </c>
      <c r="S54">
        <v>0</v>
      </c>
      <c r="T54">
        <v>509.24999999999989</v>
      </c>
      <c r="W54" s="4">
        <v>119.7</v>
      </c>
      <c r="X54" s="4">
        <v>41.849999999999937</v>
      </c>
      <c r="Y54" s="4">
        <v>285</v>
      </c>
      <c r="Z54" s="4">
        <v>62.7</v>
      </c>
      <c r="AA54" s="5">
        <v>509.24999999999994</v>
      </c>
      <c r="AD54" s="4">
        <v>570</v>
      </c>
    </row>
    <row r="55" spans="1:30">
      <c r="A55">
        <v>8732293</v>
      </c>
      <c r="B55" t="s">
        <v>77</v>
      </c>
      <c r="C55" t="s">
        <v>25</v>
      </c>
      <c r="D55">
        <v>2656.7999999999997</v>
      </c>
      <c r="E55">
        <v>237.14999999999938</v>
      </c>
      <c r="F55">
        <v>0</v>
      </c>
      <c r="G55">
        <v>0</v>
      </c>
      <c r="H55">
        <v>0</v>
      </c>
      <c r="I55">
        <v>0</v>
      </c>
      <c r="J55">
        <v>0</v>
      </c>
      <c r="K55">
        <v>0</v>
      </c>
      <c r="L55">
        <v>0</v>
      </c>
      <c r="M55">
        <v>0</v>
      </c>
      <c r="N55">
        <v>0</v>
      </c>
      <c r="O55">
        <v>0</v>
      </c>
      <c r="P55">
        <v>0</v>
      </c>
      <c r="Q55">
        <v>0</v>
      </c>
      <c r="R55">
        <v>0</v>
      </c>
      <c r="S55">
        <v>0</v>
      </c>
      <c r="T55">
        <v>2893.9499999999989</v>
      </c>
      <c r="W55" s="4">
        <v>680.4</v>
      </c>
      <c r="X55" s="4">
        <v>237.14999999999938</v>
      </c>
      <c r="Y55" s="4">
        <v>1620</v>
      </c>
      <c r="Z55" s="4">
        <v>356.40000000000003</v>
      </c>
      <c r="AA55" s="5">
        <v>2893.9499999999994</v>
      </c>
      <c r="AD55" s="4">
        <v>3240</v>
      </c>
    </row>
    <row r="56" spans="1:30">
      <c r="A56">
        <v>8732312</v>
      </c>
      <c r="B56" t="s">
        <v>78</v>
      </c>
      <c r="C56" t="s">
        <v>25</v>
      </c>
      <c r="D56">
        <v>1533.3999999999999</v>
      </c>
      <c r="E56">
        <v>134.84999999999974</v>
      </c>
      <c r="F56">
        <v>0</v>
      </c>
      <c r="G56">
        <v>0</v>
      </c>
      <c r="H56">
        <v>0</v>
      </c>
      <c r="I56">
        <v>0</v>
      </c>
      <c r="J56">
        <v>0</v>
      </c>
      <c r="K56">
        <v>0</v>
      </c>
      <c r="L56">
        <v>0</v>
      </c>
      <c r="M56">
        <v>0</v>
      </c>
      <c r="N56">
        <v>0</v>
      </c>
      <c r="O56">
        <v>0</v>
      </c>
      <c r="P56">
        <v>0</v>
      </c>
      <c r="Q56">
        <v>0</v>
      </c>
      <c r="R56">
        <v>0</v>
      </c>
      <c r="S56">
        <v>0</v>
      </c>
      <c r="T56">
        <v>1668.2499999999995</v>
      </c>
      <c r="W56" s="4">
        <v>392.7</v>
      </c>
      <c r="X56" s="4">
        <v>134.84999999999974</v>
      </c>
      <c r="Y56" s="4">
        <v>935</v>
      </c>
      <c r="Z56" s="4">
        <v>205.70000000000002</v>
      </c>
      <c r="AA56" s="5">
        <v>1668.2499999999998</v>
      </c>
      <c r="AD56" s="4">
        <v>1870</v>
      </c>
    </row>
    <row r="57" spans="1:30">
      <c r="A57">
        <v>8732315</v>
      </c>
      <c r="B57" t="s">
        <v>79</v>
      </c>
      <c r="C57" t="s">
        <v>25</v>
      </c>
      <c r="D57">
        <v>3804.7999999999997</v>
      </c>
      <c r="E57">
        <v>344.10000000000076</v>
      </c>
      <c r="F57">
        <v>0</v>
      </c>
      <c r="G57">
        <v>0</v>
      </c>
      <c r="H57">
        <v>0</v>
      </c>
      <c r="I57">
        <v>0</v>
      </c>
      <c r="J57">
        <v>0</v>
      </c>
      <c r="K57">
        <v>0</v>
      </c>
      <c r="L57">
        <v>0</v>
      </c>
      <c r="M57">
        <v>0</v>
      </c>
      <c r="N57">
        <v>0</v>
      </c>
      <c r="O57">
        <v>0</v>
      </c>
      <c r="P57">
        <v>0</v>
      </c>
      <c r="Q57">
        <v>0</v>
      </c>
      <c r="R57">
        <v>0</v>
      </c>
      <c r="S57">
        <v>0</v>
      </c>
      <c r="T57">
        <v>4148.9000000000005</v>
      </c>
      <c r="W57" s="4">
        <v>974.40000000000009</v>
      </c>
      <c r="X57" s="4">
        <v>344.10000000000076</v>
      </c>
      <c r="Y57" s="4">
        <v>2320</v>
      </c>
      <c r="Z57" s="4">
        <v>510.40000000000003</v>
      </c>
      <c r="AA57" s="5">
        <v>4148.9000000000005</v>
      </c>
      <c r="AD57" s="4">
        <v>4640</v>
      </c>
    </row>
    <row r="58" spans="1:30">
      <c r="A58">
        <v>8732317</v>
      </c>
      <c r="B58" t="s">
        <v>80</v>
      </c>
      <c r="C58" t="s">
        <v>25</v>
      </c>
      <c r="D58">
        <v>5149.5999999999995</v>
      </c>
      <c r="E58">
        <v>432.44999999999925</v>
      </c>
      <c r="F58">
        <v>0</v>
      </c>
      <c r="G58">
        <v>0</v>
      </c>
      <c r="H58">
        <v>0</v>
      </c>
      <c r="I58">
        <v>0</v>
      </c>
      <c r="J58">
        <v>0</v>
      </c>
      <c r="K58">
        <v>0</v>
      </c>
      <c r="L58">
        <v>0</v>
      </c>
      <c r="M58">
        <v>0</v>
      </c>
      <c r="N58">
        <v>0</v>
      </c>
      <c r="O58">
        <v>0</v>
      </c>
      <c r="P58">
        <v>0</v>
      </c>
      <c r="Q58">
        <v>0</v>
      </c>
      <c r="R58">
        <v>0</v>
      </c>
      <c r="S58">
        <v>0</v>
      </c>
      <c r="T58">
        <v>5582.0499999999984</v>
      </c>
      <c r="W58" s="4">
        <v>1318.8</v>
      </c>
      <c r="X58" s="4">
        <v>432.44999999999925</v>
      </c>
      <c r="Y58" s="4">
        <v>3140</v>
      </c>
      <c r="Z58" s="4">
        <v>690.80000000000007</v>
      </c>
      <c r="AA58" s="5">
        <v>5582.0499999999993</v>
      </c>
      <c r="AD58" s="4">
        <v>6280</v>
      </c>
    </row>
    <row r="59" spans="1:30">
      <c r="A59">
        <v>8732321</v>
      </c>
      <c r="B59" t="s">
        <v>81</v>
      </c>
      <c r="C59" t="s">
        <v>25</v>
      </c>
      <c r="D59">
        <v>3657.2</v>
      </c>
      <c r="E59">
        <v>423.15000000000032</v>
      </c>
      <c r="F59">
        <v>0</v>
      </c>
      <c r="G59">
        <v>0</v>
      </c>
      <c r="H59">
        <v>0</v>
      </c>
      <c r="I59">
        <v>0</v>
      </c>
      <c r="J59">
        <v>0</v>
      </c>
      <c r="K59">
        <v>0</v>
      </c>
      <c r="L59">
        <v>0</v>
      </c>
      <c r="M59">
        <v>0</v>
      </c>
      <c r="N59">
        <v>0</v>
      </c>
      <c r="O59">
        <v>0</v>
      </c>
      <c r="P59">
        <v>0</v>
      </c>
      <c r="Q59">
        <v>0</v>
      </c>
      <c r="R59">
        <v>0</v>
      </c>
      <c r="S59">
        <v>0</v>
      </c>
      <c r="T59">
        <v>4080.3500000000004</v>
      </c>
      <c r="W59" s="4">
        <v>936.6</v>
      </c>
      <c r="X59" s="4">
        <v>423.15000000000032</v>
      </c>
      <c r="Y59" s="4">
        <v>2230</v>
      </c>
      <c r="Z59" s="4">
        <v>490.6</v>
      </c>
      <c r="AA59" s="5">
        <v>4080.3500000000004</v>
      </c>
      <c r="AD59" s="4">
        <v>4460</v>
      </c>
    </row>
    <row r="60" spans="1:30">
      <c r="A60">
        <v>8732327</v>
      </c>
      <c r="B60" t="s">
        <v>82</v>
      </c>
      <c r="C60" t="s">
        <v>25</v>
      </c>
      <c r="D60">
        <v>3230.7999999999997</v>
      </c>
      <c r="E60">
        <v>325.49999999999943</v>
      </c>
      <c r="F60">
        <v>0</v>
      </c>
      <c r="G60">
        <v>0</v>
      </c>
      <c r="H60">
        <v>0</v>
      </c>
      <c r="I60">
        <v>0</v>
      </c>
      <c r="J60">
        <v>0</v>
      </c>
      <c r="K60">
        <v>0</v>
      </c>
      <c r="L60">
        <v>0</v>
      </c>
      <c r="M60">
        <v>0</v>
      </c>
      <c r="N60">
        <v>0</v>
      </c>
      <c r="O60">
        <v>0</v>
      </c>
      <c r="P60">
        <v>0</v>
      </c>
      <c r="Q60">
        <v>0</v>
      </c>
      <c r="R60">
        <v>0</v>
      </c>
      <c r="S60">
        <v>0</v>
      </c>
      <c r="T60">
        <v>3556.2999999999993</v>
      </c>
      <c r="W60" s="4">
        <v>827.40000000000009</v>
      </c>
      <c r="X60" s="4">
        <v>325.49999999999943</v>
      </c>
      <c r="Y60" s="4">
        <v>1970</v>
      </c>
      <c r="Z60" s="4">
        <v>433.40000000000003</v>
      </c>
      <c r="AA60" s="5">
        <v>3556.2999999999997</v>
      </c>
      <c r="AD60" s="4">
        <v>3940</v>
      </c>
    </row>
    <row r="61" spans="1:30">
      <c r="A61">
        <v>8732328</v>
      </c>
      <c r="B61" t="s">
        <v>83</v>
      </c>
      <c r="C61" t="s">
        <v>25</v>
      </c>
      <c r="D61">
        <v>2353.3999999999996</v>
      </c>
      <c r="E61">
        <v>181.34999999999965</v>
      </c>
      <c r="F61">
        <v>0</v>
      </c>
      <c r="G61">
        <v>0</v>
      </c>
      <c r="H61">
        <v>0</v>
      </c>
      <c r="I61">
        <v>0</v>
      </c>
      <c r="J61">
        <v>0</v>
      </c>
      <c r="K61">
        <v>0</v>
      </c>
      <c r="L61">
        <v>0</v>
      </c>
      <c r="M61">
        <v>0</v>
      </c>
      <c r="N61">
        <v>0</v>
      </c>
      <c r="O61">
        <v>0</v>
      </c>
      <c r="P61">
        <v>0</v>
      </c>
      <c r="Q61">
        <v>0</v>
      </c>
      <c r="R61">
        <v>0</v>
      </c>
      <c r="S61">
        <v>0</v>
      </c>
      <c r="T61">
        <v>2534.7499999999991</v>
      </c>
      <c r="W61" s="4">
        <v>602.7</v>
      </c>
      <c r="X61" s="4">
        <v>181.34999999999965</v>
      </c>
      <c r="Y61" s="4">
        <v>1435</v>
      </c>
      <c r="Z61" s="4">
        <v>315.70000000000005</v>
      </c>
      <c r="AA61" s="5">
        <v>2534.75</v>
      </c>
      <c r="AD61" s="4">
        <v>2870</v>
      </c>
    </row>
    <row r="62" spans="1:30">
      <c r="A62">
        <v>8732329</v>
      </c>
      <c r="B62" t="s">
        <v>84</v>
      </c>
      <c r="C62" t="s">
        <v>25</v>
      </c>
      <c r="D62">
        <v>1172.6</v>
      </c>
      <c r="E62">
        <v>223.20000000000024</v>
      </c>
      <c r="F62">
        <v>0</v>
      </c>
      <c r="G62">
        <v>0</v>
      </c>
      <c r="H62">
        <v>0</v>
      </c>
      <c r="I62">
        <v>0</v>
      </c>
      <c r="J62">
        <v>0</v>
      </c>
      <c r="K62">
        <v>0</v>
      </c>
      <c r="L62">
        <v>0</v>
      </c>
      <c r="M62">
        <v>0</v>
      </c>
      <c r="N62">
        <v>0</v>
      </c>
      <c r="O62">
        <v>0</v>
      </c>
      <c r="P62">
        <v>0</v>
      </c>
      <c r="Q62">
        <v>0</v>
      </c>
      <c r="R62">
        <v>0</v>
      </c>
      <c r="S62">
        <v>0</v>
      </c>
      <c r="T62">
        <v>1395.8000000000002</v>
      </c>
      <c r="W62" s="4">
        <v>300.3</v>
      </c>
      <c r="X62" s="4">
        <v>223.20000000000024</v>
      </c>
      <c r="Y62" s="4">
        <v>715</v>
      </c>
      <c r="Z62" s="4">
        <v>157.3</v>
      </c>
      <c r="AA62" s="5">
        <v>1395.8000000000002</v>
      </c>
      <c r="AD62" s="4">
        <v>1430</v>
      </c>
    </row>
    <row r="63" spans="1:30">
      <c r="A63">
        <v>8732331</v>
      </c>
      <c r="B63" t="s">
        <v>85</v>
      </c>
      <c r="C63" t="s">
        <v>25</v>
      </c>
      <c r="D63">
        <v>623.19999999999993</v>
      </c>
      <c r="E63">
        <v>148.79999999999987</v>
      </c>
      <c r="F63">
        <v>0</v>
      </c>
      <c r="G63">
        <v>0</v>
      </c>
      <c r="H63">
        <v>0</v>
      </c>
      <c r="I63">
        <v>0</v>
      </c>
      <c r="J63">
        <v>0</v>
      </c>
      <c r="K63">
        <v>0</v>
      </c>
      <c r="L63">
        <v>0</v>
      </c>
      <c r="M63">
        <v>0</v>
      </c>
      <c r="N63">
        <v>0</v>
      </c>
      <c r="O63">
        <v>0</v>
      </c>
      <c r="P63">
        <v>0</v>
      </c>
      <c r="Q63">
        <v>0</v>
      </c>
      <c r="R63">
        <v>0</v>
      </c>
      <c r="S63">
        <v>0</v>
      </c>
      <c r="T63">
        <v>771.99999999999977</v>
      </c>
      <c r="W63" s="4">
        <v>159.6</v>
      </c>
      <c r="X63" s="4">
        <v>148.79999999999987</v>
      </c>
      <c r="Y63" s="4">
        <v>380</v>
      </c>
      <c r="Z63" s="4">
        <v>83.600000000000009</v>
      </c>
      <c r="AA63" s="5">
        <v>771.99999999999989</v>
      </c>
      <c r="AD63" s="4">
        <v>760</v>
      </c>
    </row>
    <row r="64" spans="1:30">
      <c r="A64">
        <v>8732333</v>
      </c>
      <c r="B64" t="s">
        <v>86</v>
      </c>
      <c r="C64" t="s">
        <v>25</v>
      </c>
      <c r="D64">
        <v>3271.7999999999997</v>
      </c>
      <c r="E64">
        <v>330.14999999999912</v>
      </c>
      <c r="F64">
        <v>0</v>
      </c>
      <c r="G64">
        <v>0</v>
      </c>
      <c r="H64">
        <v>0</v>
      </c>
      <c r="I64">
        <v>0</v>
      </c>
      <c r="J64">
        <v>0</v>
      </c>
      <c r="K64">
        <v>0</v>
      </c>
      <c r="L64">
        <v>0</v>
      </c>
      <c r="M64">
        <v>0</v>
      </c>
      <c r="N64">
        <v>0</v>
      </c>
      <c r="O64">
        <v>0</v>
      </c>
      <c r="P64">
        <v>0</v>
      </c>
      <c r="Q64">
        <v>0</v>
      </c>
      <c r="R64">
        <v>0</v>
      </c>
      <c r="S64">
        <v>0</v>
      </c>
      <c r="T64">
        <v>3601.9499999999989</v>
      </c>
      <c r="W64" s="4">
        <v>837.90000000000009</v>
      </c>
      <c r="X64" s="4">
        <v>330.14999999999912</v>
      </c>
      <c r="Y64" s="4">
        <v>1995</v>
      </c>
      <c r="Z64" s="4">
        <v>438.90000000000003</v>
      </c>
      <c r="AA64" s="5">
        <v>3601.9499999999994</v>
      </c>
      <c r="AD64" s="4">
        <v>3990</v>
      </c>
    </row>
    <row r="65" spans="1:30">
      <c r="A65">
        <v>8732335</v>
      </c>
      <c r="B65" t="s">
        <v>87</v>
      </c>
      <c r="C65" t="s">
        <v>25</v>
      </c>
      <c r="D65">
        <v>1713.8</v>
      </c>
      <c r="E65">
        <v>60.44999999999996</v>
      </c>
      <c r="F65">
        <v>0</v>
      </c>
      <c r="G65">
        <v>0</v>
      </c>
      <c r="H65">
        <v>0</v>
      </c>
      <c r="I65">
        <v>0</v>
      </c>
      <c r="J65">
        <v>0</v>
      </c>
      <c r="K65">
        <v>0</v>
      </c>
      <c r="L65">
        <v>0</v>
      </c>
      <c r="M65">
        <v>0</v>
      </c>
      <c r="N65">
        <v>0</v>
      </c>
      <c r="O65">
        <v>0</v>
      </c>
      <c r="P65">
        <v>0</v>
      </c>
      <c r="Q65">
        <v>0</v>
      </c>
      <c r="R65">
        <v>0</v>
      </c>
      <c r="S65">
        <v>0</v>
      </c>
      <c r="T65">
        <v>1774.25</v>
      </c>
      <c r="W65" s="4">
        <v>438.90000000000003</v>
      </c>
      <c r="X65" s="4">
        <v>60.44999999999996</v>
      </c>
      <c r="Y65" s="4">
        <v>1045</v>
      </c>
      <c r="Z65" s="4">
        <v>229.9</v>
      </c>
      <c r="AA65" s="5">
        <v>1774.25</v>
      </c>
      <c r="AD65" s="4">
        <v>2090</v>
      </c>
    </row>
    <row r="66" spans="1:30">
      <c r="A66">
        <v>8732336</v>
      </c>
      <c r="B66" t="s">
        <v>88</v>
      </c>
      <c r="C66" t="s">
        <v>25</v>
      </c>
      <c r="D66">
        <v>3074.9999999999995</v>
      </c>
      <c r="E66">
        <v>497.54999999999944</v>
      </c>
      <c r="F66">
        <v>0</v>
      </c>
      <c r="G66">
        <v>0</v>
      </c>
      <c r="H66">
        <v>0</v>
      </c>
      <c r="I66">
        <v>0</v>
      </c>
      <c r="J66">
        <v>0</v>
      </c>
      <c r="K66">
        <v>0</v>
      </c>
      <c r="L66">
        <v>0</v>
      </c>
      <c r="M66">
        <v>0</v>
      </c>
      <c r="N66">
        <v>0</v>
      </c>
      <c r="O66">
        <v>0</v>
      </c>
      <c r="P66">
        <v>0</v>
      </c>
      <c r="Q66">
        <v>0</v>
      </c>
      <c r="R66">
        <v>0</v>
      </c>
      <c r="S66">
        <v>0</v>
      </c>
      <c r="T66">
        <v>3572.5499999999988</v>
      </c>
      <c r="W66" s="4">
        <v>787.5</v>
      </c>
      <c r="X66" s="4">
        <v>497.54999999999944</v>
      </c>
      <c r="Y66" s="4">
        <v>1875</v>
      </c>
      <c r="Z66" s="4">
        <v>412.50000000000006</v>
      </c>
      <c r="AA66" s="5">
        <v>3572.5499999999993</v>
      </c>
      <c r="AD66" s="4">
        <v>3750</v>
      </c>
    </row>
    <row r="67" spans="1:30">
      <c r="A67">
        <v>8732442</v>
      </c>
      <c r="B67" t="s">
        <v>89</v>
      </c>
      <c r="C67" t="s">
        <v>25</v>
      </c>
      <c r="D67">
        <v>901.99999999999989</v>
      </c>
      <c r="E67">
        <v>55.799999999999962</v>
      </c>
      <c r="F67">
        <v>0</v>
      </c>
      <c r="G67">
        <v>0</v>
      </c>
      <c r="H67">
        <v>0</v>
      </c>
      <c r="I67">
        <v>0</v>
      </c>
      <c r="J67">
        <v>0</v>
      </c>
      <c r="K67">
        <v>0</v>
      </c>
      <c r="L67">
        <v>0</v>
      </c>
      <c r="M67">
        <v>0</v>
      </c>
      <c r="N67">
        <v>0</v>
      </c>
      <c r="O67">
        <v>0</v>
      </c>
      <c r="P67">
        <v>0</v>
      </c>
      <c r="Q67">
        <v>0</v>
      </c>
      <c r="R67">
        <v>0</v>
      </c>
      <c r="S67">
        <v>0</v>
      </c>
      <c r="T67">
        <v>957.79999999999984</v>
      </c>
      <c r="W67" s="4">
        <v>231</v>
      </c>
      <c r="X67" s="4">
        <v>55.799999999999962</v>
      </c>
      <c r="Y67" s="4">
        <v>550</v>
      </c>
      <c r="Z67" s="4">
        <v>121.00000000000001</v>
      </c>
      <c r="AA67" s="5">
        <v>957.8</v>
      </c>
      <c r="AD67" s="4">
        <v>1100</v>
      </c>
    </row>
    <row r="68" spans="1:30">
      <c r="A68">
        <v>8732443</v>
      </c>
      <c r="B68" t="s">
        <v>90</v>
      </c>
      <c r="C68" t="s">
        <v>25</v>
      </c>
      <c r="D68">
        <v>3296.3999999999996</v>
      </c>
      <c r="E68">
        <v>227.85000000000079</v>
      </c>
      <c r="F68">
        <v>0</v>
      </c>
      <c r="G68">
        <v>0</v>
      </c>
      <c r="H68">
        <v>0</v>
      </c>
      <c r="I68">
        <v>0</v>
      </c>
      <c r="J68">
        <v>0</v>
      </c>
      <c r="K68">
        <v>0</v>
      </c>
      <c r="L68">
        <v>0</v>
      </c>
      <c r="M68">
        <v>0</v>
      </c>
      <c r="N68">
        <v>0</v>
      </c>
      <c r="O68">
        <v>0</v>
      </c>
      <c r="P68">
        <v>0</v>
      </c>
      <c r="Q68">
        <v>0</v>
      </c>
      <c r="R68">
        <v>0</v>
      </c>
      <c r="S68">
        <v>0</v>
      </c>
      <c r="T68">
        <v>3524.2500000000005</v>
      </c>
      <c r="W68" s="4">
        <v>844.2</v>
      </c>
      <c r="X68" s="4">
        <v>227.85000000000079</v>
      </c>
      <c r="Y68" s="4">
        <v>2010</v>
      </c>
      <c r="Z68" s="4">
        <v>442.20000000000005</v>
      </c>
      <c r="AA68" s="5">
        <v>3524.2500000000009</v>
      </c>
      <c r="AD68" s="4">
        <v>4020</v>
      </c>
    </row>
    <row r="69" spans="1:30">
      <c r="A69">
        <v>8732444</v>
      </c>
      <c r="B69" t="s">
        <v>91</v>
      </c>
      <c r="C69" t="s">
        <v>25</v>
      </c>
      <c r="D69">
        <v>3042.2</v>
      </c>
      <c r="E69">
        <v>167.39999999999995</v>
      </c>
      <c r="F69">
        <v>0</v>
      </c>
      <c r="G69">
        <v>0</v>
      </c>
      <c r="H69">
        <v>0</v>
      </c>
      <c r="I69">
        <v>0</v>
      </c>
      <c r="J69">
        <v>0</v>
      </c>
      <c r="K69">
        <v>0</v>
      </c>
      <c r="L69">
        <v>0</v>
      </c>
      <c r="M69">
        <v>0</v>
      </c>
      <c r="N69">
        <v>0</v>
      </c>
      <c r="O69">
        <v>0</v>
      </c>
      <c r="P69">
        <v>0</v>
      </c>
      <c r="Q69">
        <v>0</v>
      </c>
      <c r="R69">
        <v>0</v>
      </c>
      <c r="S69">
        <v>0</v>
      </c>
      <c r="T69">
        <v>3209.6</v>
      </c>
      <c r="W69" s="4">
        <v>779.1</v>
      </c>
      <c r="X69" s="4">
        <v>167.39999999999995</v>
      </c>
      <c r="Y69" s="4">
        <v>1855</v>
      </c>
      <c r="Z69" s="4">
        <v>408.1</v>
      </c>
      <c r="AA69" s="5">
        <v>3209.6</v>
      </c>
      <c r="AD69" s="4">
        <v>3710</v>
      </c>
    </row>
    <row r="70" spans="1:30">
      <c r="A70">
        <v>8732446</v>
      </c>
      <c r="B70" t="s">
        <v>92</v>
      </c>
      <c r="C70" t="s">
        <v>25</v>
      </c>
      <c r="D70">
        <v>3206.2</v>
      </c>
      <c r="E70">
        <v>795.1499999999993</v>
      </c>
      <c r="F70">
        <v>0</v>
      </c>
      <c r="G70">
        <v>0</v>
      </c>
      <c r="H70">
        <v>0</v>
      </c>
      <c r="I70">
        <v>0</v>
      </c>
      <c r="J70">
        <v>0</v>
      </c>
      <c r="K70">
        <v>0</v>
      </c>
      <c r="L70">
        <v>0</v>
      </c>
      <c r="M70">
        <v>0</v>
      </c>
      <c r="N70">
        <v>0</v>
      </c>
      <c r="O70">
        <v>0</v>
      </c>
      <c r="P70">
        <v>0</v>
      </c>
      <c r="Q70">
        <v>0</v>
      </c>
      <c r="R70">
        <v>0</v>
      </c>
      <c r="S70">
        <v>0</v>
      </c>
      <c r="T70">
        <v>4001.349999999999</v>
      </c>
      <c r="W70" s="4">
        <v>821.1</v>
      </c>
      <c r="X70" s="4">
        <v>795.1499999999993</v>
      </c>
      <c r="Y70" s="4">
        <v>1955</v>
      </c>
      <c r="Z70" s="4">
        <v>430.1</v>
      </c>
      <c r="AA70" s="5">
        <v>4001.349999999999</v>
      </c>
      <c r="AD70" s="4">
        <v>3910</v>
      </c>
    </row>
    <row r="71" spans="1:30">
      <c r="A71">
        <v>8732449</v>
      </c>
      <c r="B71" t="s">
        <v>93</v>
      </c>
      <c r="C71" t="s">
        <v>25</v>
      </c>
      <c r="D71">
        <v>3402.9999999999995</v>
      </c>
      <c r="E71">
        <v>371.99999999999926</v>
      </c>
      <c r="F71">
        <v>0</v>
      </c>
      <c r="G71">
        <v>0</v>
      </c>
      <c r="H71">
        <v>0</v>
      </c>
      <c r="I71">
        <v>0</v>
      </c>
      <c r="J71">
        <v>0</v>
      </c>
      <c r="K71">
        <v>0</v>
      </c>
      <c r="L71">
        <v>0</v>
      </c>
      <c r="M71">
        <v>0</v>
      </c>
      <c r="N71">
        <v>0</v>
      </c>
      <c r="O71">
        <v>0</v>
      </c>
      <c r="P71">
        <v>0</v>
      </c>
      <c r="Q71">
        <v>0</v>
      </c>
      <c r="R71">
        <v>0</v>
      </c>
      <c r="S71">
        <v>0</v>
      </c>
      <c r="T71">
        <v>3774.9999999999986</v>
      </c>
      <c r="W71" s="4">
        <v>871.5</v>
      </c>
      <c r="X71" s="4">
        <v>371.99999999999926</v>
      </c>
      <c r="Y71" s="4">
        <v>2075</v>
      </c>
      <c r="Z71" s="4">
        <v>456.50000000000006</v>
      </c>
      <c r="AA71" s="5">
        <v>3774.9999999999991</v>
      </c>
      <c r="AD71" s="4">
        <v>4150</v>
      </c>
    </row>
    <row r="72" spans="1:30">
      <c r="A72">
        <v>8732452</v>
      </c>
      <c r="B72" t="s">
        <v>94</v>
      </c>
      <c r="C72" t="s">
        <v>25</v>
      </c>
      <c r="D72">
        <v>2935.6</v>
      </c>
      <c r="E72">
        <v>464.99999999999926</v>
      </c>
      <c r="F72">
        <v>0</v>
      </c>
      <c r="G72">
        <v>0</v>
      </c>
      <c r="H72">
        <v>0</v>
      </c>
      <c r="I72">
        <v>0</v>
      </c>
      <c r="J72">
        <v>0</v>
      </c>
      <c r="K72">
        <v>0</v>
      </c>
      <c r="L72">
        <v>0</v>
      </c>
      <c r="M72">
        <v>0</v>
      </c>
      <c r="N72">
        <v>0</v>
      </c>
      <c r="O72">
        <v>0</v>
      </c>
      <c r="P72">
        <v>0</v>
      </c>
      <c r="Q72">
        <v>0</v>
      </c>
      <c r="R72">
        <v>0</v>
      </c>
      <c r="S72">
        <v>0</v>
      </c>
      <c r="T72">
        <v>3400.599999999999</v>
      </c>
      <c r="W72" s="4">
        <v>751.80000000000007</v>
      </c>
      <c r="X72" s="4">
        <v>464.99999999999926</v>
      </c>
      <c r="Y72" s="4">
        <v>1790</v>
      </c>
      <c r="Z72" s="4">
        <v>393.8</v>
      </c>
      <c r="AA72" s="5">
        <v>3400.5999999999995</v>
      </c>
      <c r="AD72" s="4">
        <v>3580</v>
      </c>
    </row>
    <row r="73" spans="1:30">
      <c r="A73">
        <v>8732453</v>
      </c>
      <c r="B73" t="s">
        <v>95</v>
      </c>
      <c r="C73" t="s">
        <v>25</v>
      </c>
      <c r="D73">
        <v>1705.6</v>
      </c>
      <c r="E73">
        <v>255.75000000000009</v>
      </c>
      <c r="F73">
        <v>0</v>
      </c>
      <c r="G73">
        <v>0</v>
      </c>
      <c r="H73">
        <v>0</v>
      </c>
      <c r="I73">
        <v>0</v>
      </c>
      <c r="J73">
        <v>0</v>
      </c>
      <c r="K73">
        <v>0</v>
      </c>
      <c r="L73">
        <v>0</v>
      </c>
      <c r="M73">
        <v>0</v>
      </c>
      <c r="N73">
        <v>0</v>
      </c>
      <c r="O73">
        <v>0</v>
      </c>
      <c r="P73">
        <v>0</v>
      </c>
      <c r="Q73">
        <v>0</v>
      </c>
      <c r="R73">
        <v>0</v>
      </c>
      <c r="S73">
        <v>0</v>
      </c>
      <c r="T73">
        <v>1961.35</v>
      </c>
      <c r="W73" s="4">
        <v>436.8</v>
      </c>
      <c r="X73" s="4">
        <v>255.75000000000009</v>
      </c>
      <c r="Y73" s="4">
        <v>1040</v>
      </c>
      <c r="Z73" s="4">
        <v>228.8</v>
      </c>
      <c r="AA73" s="5">
        <v>1961.3500000000001</v>
      </c>
      <c r="AD73" s="4">
        <v>2080</v>
      </c>
    </row>
    <row r="74" spans="1:30">
      <c r="A74">
        <v>8733001</v>
      </c>
      <c r="B74" t="s">
        <v>96</v>
      </c>
      <c r="C74" t="s">
        <v>25</v>
      </c>
      <c r="D74">
        <v>1098.8</v>
      </c>
      <c r="E74">
        <v>97.650000000000162</v>
      </c>
      <c r="F74">
        <v>0</v>
      </c>
      <c r="G74">
        <v>0</v>
      </c>
      <c r="H74">
        <v>0</v>
      </c>
      <c r="I74">
        <v>0</v>
      </c>
      <c r="J74">
        <v>0</v>
      </c>
      <c r="K74">
        <v>0</v>
      </c>
      <c r="L74">
        <v>0</v>
      </c>
      <c r="M74">
        <v>0</v>
      </c>
      <c r="N74">
        <v>0</v>
      </c>
      <c r="O74">
        <v>0</v>
      </c>
      <c r="P74">
        <v>0</v>
      </c>
      <c r="Q74">
        <v>0</v>
      </c>
      <c r="R74">
        <v>0</v>
      </c>
      <c r="S74">
        <v>0</v>
      </c>
      <c r="T74">
        <v>1196.45</v>
      </c>
      <c r="W74" s="4">
        <v>281.40000000000003</v>
      </c>
      <c r="X74" s="4">
        <v>97.650000000000162</v>
      </c>
      <c r="Y74" s="4">
        <v>670</v>
      </c>
      <c r="Z74" s="4">
        <v>147.4</v>
      </c>
      <c r="AA74" s="5">
        <v>1196.4500000000003</v>
      </c>
      <c r="AD74" s="4">
        <v>1340</v>
      </c>
    </row>
    <row r="75" spans="1:30">
      <c r="A75">
        <v>8733004</v>
      </c>
      <c r="B75" t="s">
        <v>97</v>
      </c>
      <c r="C75" t="s">
        <v>25</v>
      </c>
      <c r="D75">
        <v>713.4</v>
      </c>
      <c r="E75">
        <v>55.800000000000161</v>
      </c>
      <c r="F75">
        <v>0</v>
      </c>
      <c r="G75">
        <v>0</v>
      </c>
      <c r="H75">
        <v>0</v>
      </c>
      <c r="I75">
        <v>0</v>
      </c>
      <c r="J75">
        <v>0</v>
      </c>
      <c r="K75">
        <v>0</v>
      </c>
      <c r="L75">
        <v>0</v>
      </c>
      <c r="M75">
        <v>0</v>
      </c>
      <c r="N75">
        <v>0</v>
      </c>
      <c r="O75">
        <v>0</v>
      </c>
      <c r="P75">
        <v>0</v>
      </c>
      <c r="Q75">
        <v>0</v>
      </c>
      <c r="R75">
        <v>0</v>
      </c>
      <c r="S75">
        <v>0</v>
      </c>
      <c r="T75">
        <v>769.20000000000016</v>
      </c>
      <c r="W75" s="4">
        <v>182.70000000000002</v>
      </c>
      <c r="X75" s="4">
        <v>55.800000000000161</v>
      </c>
      <c r="Y75" s="4">
        <v>435</v>
      </c>
      <c r="Z75" s="4">
        <v>95.7</v>
      </c>
      <c r="AA75" s="5">
        <v>769.20000000000027</v>
      </c>
      <c r="AD75" s="4">
        <v>870</v>
      </c>
    </row>
    <row r="76" spans="1:30">
      <c r="A76">
        <v>8733008</v>
      </c>
      <c r="B76" t="s">
        <v>98</v>
      </c>
      <c r="C76" t="s">
        <v>25</v>
      </c>
      <c r="D76">
        <v>1041.3999999999999</v>
      </c>
      <c r="E76">
        <v>60.44999999999974</v>
      </c>
      <c r="F76">
        <v>0</v>
      </c>
      <c r="G76">
        <v>0</v>
      </c>
      <c r="H76">
        <v>0</v>
      </c>
      <c r="I76">
        <v>0</v>
      </c>
      <c r="J76">
        <v>0</v>
      </c>
      <c r="K76">
        <v>0</v>
      </c>
      <c r="L76">
        <v>0</v>
      </c>
      <c r="M76">
        <v>0</v>
      </c>
      <c r="N76">
        <v>0</v>
      </c>
      <c r="O76">
        <v>0</v>
      </c>
      <c r="P76">
        <v>0</v>
      </c>
      <c r="Q76">
        <v>0</v>
      </c>
      <c r="R76">
        <v>0</v>
      </c>
      <c r="S76">
        <v>0</v>
      </c>
      <c r="T76">
        <v>1101.8499999999997</v>
      </c>
      <c r="W76" s="4">
        <v>266.7</v>
      </c>
      <c r="X76" s="4">
        <v>60.44999999999974</v>
      </c>
      <c r="Y76" s="4">
        <v>635</v>
      </c>
      <c r="Z76" s="4">
        <v>139.70000000000002</v>
      </c>
      <c r="AA76" s="5">
        <v>1101.8499999999997</v>
      </c>
      <c r="AD76" s="4">
        <v>1270</v>
      </c>
    </row>
    <row r="77" spans="1:30">
      <c r="A77">
        <v>8733009</v>
      </c>
      <c r="B77" t="s">
        <v>99</v>
      </c>
      <c r="C77" t="s">
        <v>25</v>
      </c>
      <c r="D77">
        <v>1131.6</v>
      </c>
      <c r="E77">
        <v>83.700000000000244</v>
      </c>
      <c r="F77">
        <v>0</v>
      </c>
      <c r="G77">
        <v>0</v>
      </c>
      <c r="H77">
        <v>0</v>
      </c>
      <c r="I77">
        <v>0</v>
      </c>
      <c r="J77">
        <v>0</v>
      </c>
      <c r="K77">
        <v>0</v>
      </c>
      <c r="L77">
        <v>0</v>
      </c>
      <c r="M77">
        <v>0</v>
      </c>
      <c r="N77">
        <v>0</v>
      </c>
      <c r="O77">
        <v>0</v>
      </c>
      <c r="P77">
        <v>0</v>
      </c>
      <c r="Q77">
        <v>0</v>
      </c>
      <c r="R77">
        <v>0</v>
      </c>
      <c r="S77">
        <v>0</v>
      </c>
      <c r="T77">
        <v>1215.3000000000002</v>
      </c>
      <c r="W77" s="4">
        <v>289.8</v>
      </c>
      <c r="X77" s="4">
        <v>83.700000000000244</v>
      </c>
      <c r="Y77" s="4">
        <v>690</v>
      </c>
      <c r="Z77" s="4">
        <v>151.8</v>
      </c>
      <c r="AA77" s="5">
        <v>1215.3000000000002</v>
      </c>
      <c r="AD77" s="4">
        <v>1380</v>
      </c>
    </row>
    <row r="78" spans="1:30">
      <c r="A78">
        <v>8733011</v>
      </c>
      <c r="B78" t="s">
        <v>100</v>
      </c>
      <c r="C78" t="s">
        <v>25</v>
      </c>
      <c r="D78">
        <v>893.8</v>
      </c>
      <c r="E78">
        <v>79.050000000000225</v>
      </c>
      <c r="F78">
        <v>0</v>
      </c>
      <c r="G78">
        <v>0</v>
      </c>
      <c r="H78">
        <v>0</v>
      </c>
      <c r="I78">
        <v>0</v>
      </c>
      <c r="J78">
        <v>0</v>
      </c>
      <c r="K78">
        <v>0</v>
      </c>
      <c r="L78">
        <v>0</v>
      </c>
      <c r="M78">
        <v>0</v>
      </c>
      <c r="N78">
        <v>0</v>
      </c>
      <c r="O78">
        <v>0</v>
      </c>
      <c r="P78">
        <v>0</v>
      </c>
      <c r="Q78">
        <v>0</v>
      </c>
      <c r="R78">
        <v>0</v>
      </c>
      <c r="S78">
        <v>0</v>
      </c>
      <c r="T78">
        <v>972.85000000000014</v>
      </c>
      <c r="W78" s="4">
        <v>228.9</v>
      </c>
      <c r="X78" s="4">
        <v>79.050000000000225</v>
      </c>
      <c r="Y78" s="4">
        <v>545</v>
      </c>
      <c r="Z78" s="4">
        <v>119.9</v>
      </c>
      <c r="AA78" s="5">
        <v>972.85000000000025</v>
      </c>
      <c r="AD78" s="4">
        <v>1090</v>
      </c>
    </row>
    <row r="79" spans="1:30">
      <c r="A79">
        <v>8733012</v>
      </c>
      <c r="B79" t="s">
        <v>101</v>
      </c>
      <c r="C79" t="s">
        <v>25</v>
      </c>
      <c r="D79">
        <v>524.8</v>
      </c>
      <c r="E79">
        <v>41.85</v>
      </c>
      <c r="F79">
        <v>0</v>
      </c>
      <c r="G79">
        <v>0</v>
      </c>
      <c r="H79">
        <v>0</v>
      </c>
      <c r="I79">
        <v>0</v>
      </c>
      <c r="J79">
        <v>0</v>
      </c>
      <c r="K79">
        <v>0</v>
      </c>
      <c r="L79">
        <v>0</v>
      </c>
      <c r="M79">
        <v>0</v>
      </c>
      <c r="N79">
        <v>0</v>
      </c>
      <c r="O79">
        <v>0</v>
      </c>
      <c r="P79">
        <v>0</v>
      </c>
      <c r="Q79">
        <v>0</v>
      </c>
      <c r="R79">
        <v>0</v>
      </c>
      <c r="S79">
        <v>0</v>
      </c>
      <c r="T79">
        <v>566.65</v>
      </c>
      <c r="W79" s="4">
        <v>134.4</v>
      </c>
      <c r="X79" s="4">
        <v>41.85</v>
      </c>
      <c r="Y79" s="4">
        <v>320</v>
      </c>
      <c r="Z79" s="4">
        <v>70.4</v>
      </c>
      <c r="AA79" s="5">
        <v>566.65</v>
      </c>
      <c r="AD79" s="4">
        <v>640</v>
      </c>
    </row>
    <row r="80" spans="1:30">
      <c r="A80">
        <v>8733014</v>
      </c>
      <c r="B80" t="s">
        <v>102</v>
      </c>
      <c r="C80" t="s">
        <v>25</v>
      </c>
      <c r="D80">
        <v>3386.6</v>
      </c>
      <c r="E80">
        <v>251.10000000000093</v>
      </c>
      <c r="F80">
        <v>0</v>
      </c>
      <c r="G80">
        <v>0</v>
      </c>
      <c r="H80">
        <v>0</v>
      </c>
      <c r="I80">
        <v>0</v>
      </c>
      <c r="J80">
        <v>0</v>
      </c>
      <c r="K80">
        <v>0</v>
      </c>
      <c r="L80">
        <v>0</v>
      </c>
      <c r="M80">
        <v>0</v>
      </c>
      <c r="N80">
        <v>0</v>
      </c>
      <c r="O80">
        <v>0</v>
      </c>
      <c r="P80">
        <v>0</v>
      </c>
      <c r="Q80">
        <v>0</v>
      </c>
      <c r="R80">
        <v>0</v>
      </c>
      <c r="S80">
        <v>0</v>
      </c>
      <c r="T80">
        <v>3637.7000000000007</v>
      </c>
      <c r="W80" s="4">
        <v>867.30000000000007</v>
      </c>
      <c r="X80" s="4">
        <v>251.10000000000093</v>
      </c>
      <c r="Y80" s="4">
        <v>2065</v>
      </c>
      <c r="Z80" s="4">
        <v>454.3</v>
      </c>
      <c r="AA80" s="5">
        <v>3637.7000000000012</v>
      </c>
      <c r="AD80" s="4">
        <v>4130</v>
      </c>
    </row>
    <row r="81" spans="1:30">
      <c r="A81">
        <v>8733017</v>
      </c>
      <c r="B81" t="s">
        <v>103</v>
      </c>
      <c r="C81" t="s">
        <v>25</v>
      </c>
      <c r="D81">
        <v>705.19999999999993</v>
      </c>
      <c r="E81">
        <v>51.149999999999984</v>
      </c>
      <c r="F81">
        <v>0</v>
      </c>
      <c r="G81">
        <v>0</v>
      </c>
      <c r="H81">
        <v>0</v>
      </c>
      <c r="I81">
        <v>0</v>
      </c>
      <c r="J81">
        <v>0</v>
      </c>
      <c r="K81">
        <v>0</v>
      </c>
      <c r="L81">
        <v>0</v>
      </c>
      <c r="M81">
        <v>0</v>
      </c>
      <c r="N81">
        <v>0</v>
      </c>
      <c r="O81">
        <v>0</v>
      </c>
      <c r="P81">
        <v>0</v>
      </c>
      <c r="Q81">
        <v>0</v>
      </c>
      <c r="R81">
        <v>0</v>
      </c>
      <c r="S81">
        <v>0</v>
      </c>
      <c r="T81">
        <v>756.34999999999991</v>
      </c>
      <c r="W81" s="4">
        <v>180.6</v>
      </c>
      <c r="X81" s="4">
        <v>51.149999999999984</v>
      </c>
      <c r="Y81" s="4">
        <v>430</v>
      </c>
      <c r="Z81" s="4">
        <v>94.600000000000009</v>
      </c>
      <c r="AA81" s="5">
        <v>756.35</v>
      </c>
      <c r="AD81" s="4">
        <v>860</v>
      </c>
    </row>
    <row r="82" spans="1:30">
      <c r="A82">
        <v>8733022</v>
      </c>
      <c r="B82" t="s">
        <v>104</v>
      </c>
      <c r="C82" t="s">
        <v>25</v>
      </c>
      <c r="D82">
        <v>1705.6</v>
      </c>
      <c r="E82">
        <v>111.59999999999964</v>
      </c>
      <c r="F82">
        <v>0</v>
      </c>
      <c r="G82">
        <v>0</v>
      </c>
      <c r="H82">
        <v>0</v>
      </c>
      <c r="I82">
        <v>0</v>
      </c>
      <c r="J82">
        <v>0</v>
      </c>
      <c r="K82">
        <v>0</v>
      </c>
      <c r="L82">
        <v>0</v>
      </c>
      <c r="M82">
        <v>0</v>
      </c>
      <c r="N82">
        <v>0</v>
      </c>
      <c r="O82">
        <v>0</v>
      </c>
      <c r="P82">
        <v>0</v>
      </c>
      <c r="Q82">
        <v>0</v>
      </c>
      <c r="R82">
        <v>0</v>
      </c>
      <c r="S82">
        <v>0</v>
      </c>
      <c r="T82">
        <v>1817.1999999999996</v>
      </c>
      <c r="W82" s="4">
        <v>436.8</v>
      </c>
      <c r="X82" s="4">
        <v>111.59999999999964</v>
      </c>
      <c r="Y82" s="4">
        <v>1040</v>
      </c>
      <c r="Z82" s="4">
        <v>228.8</v>
      </c>
      <c r="AA82" s="5">
        <v>1817.1999999999996</v>
      </c>
      <c r="AD82" s="4">
        <v>2080</v>
      </c>
    </row>
    <row r="83" spans="1:30">
      <c r="A83">
        <v>8733029</v>
      </c>
      <c r="B83" t="s">
        <v>105</v>
      </c>
      <c r="C83" t="s">
        <v>25</v>
      </c>
      <c r="D83">
        <v>1426.8</v>
      </c>
      <c r="E83">
        <v>148.79999999999959</v>
      </c>
      <c r="F83">
        <v>0</v>
      </c>
      <c r="G83">
        <v>0</v>
      </c>
      <c r="H83">
        <v>0</v>
      </c>
      <c r="I83">
        <v>0</v>
      </c>
      <c r="J83">
        <v>0</v>
      </c>
      <c r="K83">
        <v>0</v>
      </c>
      <c r="L83">
        <v>0</v>
      </c>
      <c r="M83">
        <v>0</v>
      </c>
      <c r="N83">
        <v>0</v>
      </c>
      <c r="O83">
        <v>0</v>
      </c>
      <c r="P83">
        <v>0</v>
      </c>
      <c r="Q83">
        <v>0</v>
      </c>
      <c r="R83">
        <v>0</v>
      </c>
      <c r="S83">
        <v>0</v>
      </c>
      <c r="T83">
        <v>1575.5999999999995</v>
      </c>
      <c r="W83" s="4">
        <v>365.40000000000003</v>
      </c>
      <c r="X83" s="4">
        <v>148.79999999999959</v>
      </c>
      <c r="Y83" s="4">
        <v>870</v>
      </c>
      <c r="Z83" s="4">
        <v>191.4</v>
      </c>
      <c r="AA83" s="5">
        <v>1575.5999999999997</v>
      </c>
      <c r="AD83" s="4">
        <v>1740</v>
      </c>
    </row>
    <row r="84" spans="1:30">
      <c r="A84">
        <v>8733032</v>
      </c>
      <c r="B84" t="s">
        <v>106</v>
      </c>
      <c r="C84" t="s">
        <v>25</v>
      </c>
      <c r="D84">
        <v>1648.1999999999998</v>
      </c>
      <c r="E84">
        <v>102.30000000000004</v>
      </c>
      <c r="F84">
        <v>0</v>
      </c>
      <c r="G84">
        <v>0</v>
      </c>
      <c r="H84">
        <v>0</v>
      </c>
      <c r="I84">
        <v>0</v>
      </c>
      <c r="J84">
        <v>0</v>
      </c>
      <c r="K84">
        <v>0</v>
      </c>
      <c r="L84">
        <v>0</v>
      </c>
      <c r="M84">
        <v>0</v>
      </c>
      <c r="N84">
        <v>0</v>
      </c>
      <c r="O84">
        <v>0</v>
      </c>
      <c r="P84">
        <v>0</v>
      </c>
      <c r="Q84">
        <v>0</v>
      </c>
      <c r="R84">
        <v>0</v>
      </c>
      <c r="S84">
        <v>0</v>
      </c>
      <c r="T84">
        <v>1750.4999999999998</v>
      </c>
      <c r="W84" s="4">
        <v>422.1</v>
      </c>
      <c r="X84" s="4">
        <v>102.30000000000004</v>
      </c>
      <c r="Y84" s="4">
        <v>1005</v>
      </c>
      <c r="Z84" s="4">
        <v>221.10000000000002</v>
      </c>
      <c r="AA84" s="5">
        <v>1750.5</v>
      </c>
      <c r="AD84" s="4">
        <v>2010</v>
      </c>
    </row>
    <row r="85" spans="1:30">
      <c r="A85">
        <v>8733035</v>
      </c>
      <c r="B85" t="s">
        <v>107</v>
      </c>
      <c r="C85" t="s">
        <v>25</v>
      </c>
      <c r="D85">
        <v>1180.8</v>
      </c>
      <c r="E85">
        <v>93.000000000000085</v>
      </c>
      <c r="F85">
        <v>0</v>
      </c>
      <c r="G85">
        <v>0</v>
      </c>
      <c r="H85">
        <v>0</v>
      </c>
      <c r="I85">
        <v>0</v>
      </c>
      <c r="J85">
        <v>0</v>
      </c>
      <c r="K85">
        <v>0</v>
      </c>
      <c r="L85">
        <v>0</v>
      </c>
      <c r="M85">
        <v>0</v>
      </c>
      <c r="N85">
        <v>0</v>
      </c>
      <c r="O85">
        <v>0</v>
      </c>
      <c r="P85">
        <v>0</v>
      </c>
      <c r="Q85">
        <v>0</v>
      </c>
      <c r="R85">
        <v>0</v>
      </c>
      <c r="S85">
        <v>0</v>
      </c>
      <c r="T85">
        <v>1273.8</v>
      </c>
      <c r="W85" s="4">
        <v>302.40000000000003</v>
      </c>
      <c r="X85" s="4">
        <v>93.000000000000085</v>
      </c>
      <c r="Y85" s="4">
        <v>720</v>
      </c>
      <c r="Z85" s="4">
        <v>158.4</v>
      </c>
      <c r="AA85" s="5">
        <v>1273.8000000000002</v>
      </c>
      <c r="AD85" s="4">
        <v>1440</v>
      </c>
    </row>
    <row r="86" spans="1:30">
      <c r="A86">
        <v>8733041</v>
      </c>
      <c r="B86" t="s">
        <v>108</v>
      </c>
      <c r="C86" t="s">
        <v>25</v>
      </c>
      <c r="D86">
        <v>1484.1999999999998</v>
      </c>
      <c r="E86">
        <v>106.9500000000001</v>
      </c>
      <c r="F86">
        <v>0</v>
      </c>
      <c r="G86">
        <v>0</v>
      </c>
      <c r="H86">
        <v>0</v>
      </c>
      <c r="I86">
        <v>0</v>
      </c>
      <c r="J86">
        <v>0</v>
      </c>
      <c r="K86">
        <v>0</v>
      </c>
      <c r="L86">
        <v>0</v>
      </c>
      <c r="M86">
        <v>0</v>
      </c>
      <c r="N86">
        <v>0</v>
      </c>
      <c r="O86">
        <v>0</v>
      </c>
      <c r="P86">
        <v>0</v>
      </c>
      <c r="Q86">
        <v>0</v>
      </c>
      <c r="R86">
        <v>0</v>
      </c>
      <c r="S86">
        <v>0</v>
      </c>
      <c r="T86">
        <v>1591.1499999999999</v>
      </c>
      <c r="W86" s="4">
        <v>380.1</v>
      </c>
      <c r="X86" s="4">
        <v>106.9500000000001</v>
      </c>
      <c r="Y86" s="4">
        <v>905</v>
      </c>
      <c r="Z86" s="4">
        <v>199.10000000000002</v>
      </c>
      <c r="AA86" s="5">
        <v>1591.15</v>
      </c>
      <c r="AD86" s="4">
        <v>1810</v>
      </c>
    </row>
    <row r="87" spans="1:30">
      <c r="A87">
        <v>8733050</v>
      </c>
      <c r="B87" t="s">
        <v>109</v>
      </c>
      <c r="C87" t="s">
        <v>25</v>
      </c>
      <c r="D87">
        <v>1418.6</v>
      </c>
      <c r="E87">
        <v>162.75000000000026</v>
      </c>
      <c r="F87">
        <v>0</v>
      </c>
      <c r="G87">
        <v>0</v>
      </c>
      <c r="H87">
        <v>0</v>
      </c>
      <c r="I87">
        <v>0</v>
      </c>
      <c r="J87">
        <v>0</v>
      </c>
      <c r="K87">
        <v>0</v>
      </c>
      <c r="L87">
        <v>0</v>
      </c>
      <c r="M87">
        <v>0</v>
      </c>
      <c r="N87">
        <v>0</v>
      </c>
      <c r="O87">
        <v>0</v>
      </c>
      <c r="P87">
        <v>0</v>
      </c>
      <c r="Q87">
        <v>0</v>
      </c>
      <c r="R87">
        <v>0</v>
      </c>
      <c r="S87">
        <v>0</v>
      </c>
      <c r="T87">
        <v>1581.3500000000001</v>
      </c>
      <c r="W87" s="4">
        <v>363.3</v>
      </c>
      <c r="X87" s="4">
        <v>162.75000000000026</v>
      </c>
      <c r="Y87" s="4">
        <v>865</v>
      </c>
      <c r="Z87" s="4">
        <v>190.3</v>
      </c>
      <c r="AA87" s="5">
        <v>1581.3500000000001</v>
      </c>
      <c r="AD87" s="4">
        <v>1730</v>
      </c>
    </row>
    <row r="88" spans="1:30">
      <c r="A88">
        <v>8733052</v>
      </c>
      <c r="B88" t="s">
        <v>110</v>
      </c>
      <c r="C88" t="s">
        <v>25</v>
      </c>
      <c r="D88">
        <v>2082.7999999999997</v>
      </c>
      <c r="E88">
        <v>209.25000000000045</v>
      </c>
      <c r="F88">
        <v>0</v>
      </c>
      <c r="G88">
        <v>0</v>
      </c>
      <c r="H88">
        <v>0</v>
      </c>
      <c r="I88">
        <v>0</v>
      </c>
      <c r="J88">
        <v>0</v>
      </c>
      <c r="K88">
        <v>0</v>
      </c>
      <c r="L88">
        <v>0</v>
      </c>
      <c r="M88">
        <v>0</v>
      </c>
      <c r="N88">
        <v>0</v>
      </c>
      <c r="O88">
        <v>0</v>
      </c>
      <c r="P88">
        <v>0</v>
      </c>
      <c r="Q88">
        <v>0</v>
      </c>
      <c r="R88">
        <v>0</v>
      </c>
      <c r="S88">
        <v>0</v>
      </c>
      <c r="T88">
        <v>2292.05</v>
      </c>
      <c r="W88" s="4">
        <v>533.4</v>
      </c>
      <c r="X88" s="4">
        <v>209.25000000000045</v>
      </c>
      <c r="Y88" s="4">
        <v>1270</v>
      </c>
      <c r="Z88" s="4">
        <v>279.40000000000003</v>
      </c>
      <c r="AA88" s="5">
        <v>2292.0500000000006</v>
      </c>
      <c r="AD88" s="4">
        <v>2540</v>
      </c>
    </row>
    <row r="89" spans="1:30">
      <c r="A89">
        <v>8733053</v>
      </c>
      <c r="B89" t="s">
        <v>492</v>
      </c>
      <c r="C89" t="s">
        <v>25</v>
      </c>
      <c r="D89">
        <v>754.4</v>
      </c>
      <c r="E89">
        <v>51.149999999999856</v>
      </c>
      <c r="F89">
        <v>0</v>
      </c>
      <c r="G89">
        <v>0</v>
      </c>
      <c r="H89">
        <v>0</v>
      </c>
      <c r="I89">
        <v>0</v>
      </c>
      <c r="J89">
        <v>0</v>
      </c>
      <c r="K89">
        <v>0</v>
      </c>
      <c r="L89">
        <v>0</v>
      </c>
      <c r="M89">
        <v>0</v>
      </c>
      <c r="N89">
        <v>0</v>
      </c>
      <c r="O89">
        <v>0</v>
      </c>
      <c r="P89">
        <v>0</v>
      </c>
      <c r="Q89">
        <v>0</v>
      </c>
      <c r="R89">
        <v>0</v>
      </c>
      <c r="S89">
        <v>0</v>
      </c>
      <c r="T89">
        <v>805.54999999999984</v>
      </c>
      <c r="W89" s="4">
        <v>193.20000000000002</v>
      </c>
      <c r="X89" s="4">
        <v>51.149999999999856</v>
      </c>
      <c r="Y89" s="4">
        <v>460</v>
      </c>
      <c r="Z89" s="4">
        <v>101.2</v>
      </c>
      <c r="AA89" s="5">
        <v>805.55</v>
      </c>
      <c r="AD89" s="4">
        <v>920</v>
      </c>
    </row>
    <row r="90" spans="1:30">
      <c r="A90">
        <v>8733054</v>
      </c>
      <c r="B90" t="s">
        <v>112</v>
      </c>
      <c r="C90" t="s">
        <v>25</v>
      </c>
      <c r="D90">
        <v>967.59999999999991</v>
      </c>
      <c r="E90">
        <v>93.0000000000001</v>
      </c>
      <c r="F90">
        <v>0</v>
      </c>
      <c r="G90">
        <v>0</v>
      </c>
      <c r="H90">
        <v>0</v>
      </c>
      <c r="I90">
        <v>0</v>
      </c>
      <c r="J90">
        <v>0</v>
      </c>
      <c r="K90">
        <v>0</v>
      </c>
      <c r="L90">
        <v>0</v>
      </c>
      <c r="M90">
        <v>0</v>
      </c>
      <c r="N90">
        <v>0</v>
      </c>
      <c r="O90">
        <v>0</v>
      </c>
      <c r="P90">
        <v>0</v>
      </c>
      <c r="Q90">
        <v>0</v>
      </c>
      <c r="R90">
        <v>0</v>
      </c>
      <c r="S90">
        <v>0</v>
      </c>
      <c r="T90">
        <v>1060.6</v>
      </c>
      <c r="W90" s="4">
        <v>247.8</v>
      </c>
      <c r="X90" s="4">
        <v>93.0000000000001</v>
      </c>
      <c r="Y90" s="4">
        <v>590</v>
      </c>
      <c r="Z90" s="4">
        <v>129.8</v>
      </c>
      <c r="AA90" s="5">
        <v>1060.6000000000001</v>
      </c>
      <c r="AD90" s="4">
        <v>1180</v>
      </c>
    </row>
    <row r="91" spans="1:30">
      <c r="A91">
        <v>8733058</v>
      </c>
      <c r="B91" t="s">
        <v>113</v>
      </c>
      <c r="C91" t="s">
        <v>25</v>
      </c>
      <c r="D91">
        <v>2410.7999999999997</v>
      </c>
      <c r="E91">
        <v>274.3500000000007</v>
      </c>
      <c r="F91">
        <v>0</v>
      </c>
      <c r="G91">
        <v>0</v>
      </c>
      <c r="H91">
        <v>0</v>
      </c>
      <c r="I91">
        <v>0</v>
      </c>
      <c r="J91">
        <v>0</v>
      </c>
      <c r="K91">
        <v>0</v>
      </c>
      <c r="L91">
        <v>0</v>
      </c>
      <c r="M91">
        <v>0</v>
      </c>
      <c r="N91">
        <v>0</v>
      </c>
      <c r="O91">
        <v>0</v>
      </c>
      <c r="P91">
        <v>0</v>
      </c>
      <c r="Q91">
        <v>0</v>
      </c>
      <c r="R91">
        <v>0</v>
      </c>
      <c r="S91">
        <v>0</v>
      </c>
      <c r="T91">
        <v>2685.1500000000005</v>
      </c>
      <c r="W91" s="4">
        <v>617.4</v>
      </c>
      <c r="X91" s="4">
        <v>274.3500000000007</v>
      </c>
      <c r="Y91" s="4">
        <v>1470</v>
      </c>
      <c r="Z91" s="4">
        <v>323.40000000000003</v>
      </c>
      <c r="AA91" s="5">
        <v>2685.150000000001</v>
      </c>
      <c r="AD91" s="4">
        <v>2940</v>
      </c>
    </row>
    <row r="92" spans="1:30">
      <c r="A92">
        <v>8733061</v>
      </c>
      <c r="B92" t="s">
        <v>114</v>
      </c>
      <c r="C92" t="s">
        <v>25</v>
      </c>
      <c r="D92">
        <v>1680.9999999999998</v>
      </c>
      <c r="E92">
        <v>158.09999999999968</v>
      </c>
      <c r="F92">
        <v>0</v>
      </c>
      <c r="G92">
        <v>0</v>
      </c>
      <c r="H92">
        <v>0</v>
      </c>
      <c r="I92">
        <v>0</v>
      </c>
      <c r="J92">
        <v>0</v>
      </c>
      <c r="K92">
        <v>0</v>
      </c>
      <c r="L92">
        <v>0</v>
      </c>
      <c r="M92">
        <v>0</v>
      </c>
      <c r="N92">
        <v>0</v>
      </c>
      <c r="O92">
        <v>0</v>
      </c>
      <c r="P92">
        <v>0</v>
      </c>
      <c r="Q92">
        <v>0</v>
      </c>
      <c r="R92">
        <v>0</v>
      </c>
      <c r="S92">
        <v>0</v>
      </c>
      <c r="T92">
        <v>1839.0999999999995</v>
      </c>
      <c r="W92" s="4">
        <v>430.5</v>
      </c>
      <c r="X92" s="4">
        <v>158.09999999999968</v>
      </c>
      <c r="Y92" s="4">
        <v>1025</v>
      </c>
      <c r="Z92" s="4">
        <v>225.50000000000003</v>
      </c>
      <c r="AA92" s="5">
        <v>1839.0999999999997</v>
      </c>
      <c r="AD92" s="4">
        <v>2050</v>
      </c>
    </row>
    <row r="93" spans="1:30">
      <c r="A93">
        <v>8733065</v>
      </c>
      <c r="B93" t="s">
        <v>115</v>
      </c>
      <c r="C93" t="s">
        <v>25</v>
      </c>
      <c r="D93">
        <v>778.99999999999989</v>
      </c>
      <c r="E93">
        <v>60.450000000000045</v>
      </c>
      <c r="F93">
        <v>0</v>
      </c>
      <c r="G93">
        <v>0</v>
      </c>
      <c r="H93">
        <v>0</v>
      </c>
      <c r="I93">
        <v>0</v>
      </c>
      <c r="J93">
        <v>0</v>
      </c>
      <c r="K93">
        <v>0</v>
      </c>
      <c r="L93">
        <v>0</v>
      </c>
      <c r="M93">
        <v>0</v>
      </c>
      <c r="N93">
        <v>0</v>
      </c>
      <c r="O93">
        <v>0</v>
      </c>
      <c r="P93">
        <v>0</v>
      </c>
      <c r="Q93">
        <v>0</v>
      </c>
      <c r="R93">
        <v>0</v>
      </c>
      <c r="S93">
        <v>0</v>
      </c>
      <c r="T93">
        <v>839.44999999999993</v>
      </c>
      <c r="W93" s="4">
        <v>199.5</v>
      </c>
      <c r="X93" s="4">
        <v>60.450000000000045</v>
      </c>
      <c r="Y93" s="4">
        <v>475</v>
      </c>
      <c r="Z93" s="4">
        <v>104.50000000000001</v>
      </c>
      <c r="AA93" s="5">
        <v>839.45</v>
      </c>
      <c r="AD93" s="4">
        <v>950</v>
      </c>
    </row>
    <row r="94" spans="1:30">
      <c r="A94">
        <v>8733066</v>
      </c>
      <c r="B94" t="s">
        <v>116</v>
      </c>
      <c r="C94" t="s">
        <v>25</v>
      </c>
      <c r="D94">
        <v>385.4</v>
      </c>
      <c r="E94">
        <v>46.500000000000114</v>
      </c>
      <c r="F94">
        <v>0</v>
      </c>
      <c r="G94">
        <v>0</v>
      </c>
      <c r="H94">
        <v>0</v>
      </c>
      <c r="I94">
        <v>0</v>
      </c>
      <c r="J94">
        <v>0</v>
      </c>
      <c r="K94">
        <v>0</v>
      </c>
      <c r="L94">
        <v>0</v>
      </c>
      <c r="M94">
        <v>0</v>
      </c>
      <c r="N94">
        <v>0</v>
      </c>
      <c r="O94">
        <v>0</v>
      </c>
      <c r="P94">
        <v>0</v>
      </c>
      <c r="Q94">
        <v>0</v>
      </c>
      <c r="R94">
        <v>0</v>
      </c>
      <c r="S94">
        <v>0</v>
      </c>
      <c r="T94">
        <v>431.90000000000009</v>
      </c>
      <c r="W94" s="4">
        <v>98.7</v>
      </c>
      <c r="X94" s="4">
        <v>46.500000000000114</v>
      </c>
      <c r="Y94" s="4">
        <v>235</v>
      </c>
      <c r="Z94" s="4">
        <v>51.7</v>
      </c>
      <c r="AA94" s="5">
        <v>431.90000000000009</v>
      </c>
      <c r="AD94" s="4">
        <v>470</v>
      </c>
    </row>
    <row r="95" spans="1:30">
      <c r="A95">
        <v>8733067</v>
      </c>
      <c r="B95" t="s">
        <v>117</v>
      </c>
      <c r="C95" t="s">
        <v>25</v>
      </c>
      <c r="D95">
        <v>1205.3999999999999</v>
      </c>
      <c r="E95">
        <v>55.800000000000011</v>
      </c>
      <c r="F95">
        <v>0</v>
      </c>
      <c r="G95">
        <v>0</v>
      </c>
      <c r="H95">
        <v>0</v>
      </c>
      <c r="I95">
        <v>0</v>
      </c>
      <c r="J95">
        <v>0</v>
      </c>
      <c r="K95">
        <v>0</v>
      </c>
      <c r="L95">
        <v>0</v>
      </c>
      <c r="M95">
        <v>0</v>
      </c>
      <c r="N95">
        <v>0</v>
      </c>
      <c r="O95">
        <v>0</v>
      </c>
      <c r="P95">
        <v>0</v>
      </c>
      <c r="Q95">
        <v>0</v>
      </c>
      <c r="R95">
        <v>0</v>
      </c>
      <c r="S95">
        <v>0</v>
      </c>
      <c r="T95">
        <v>1261.1999999999998</v>
      </c>
      <c r="W95" s="4">
        <v>308.7</v>
      </c>
      <c r="X95" s="4">
        <v>55.800000000000011</v>
      </c>
      <c r="Y95" s="4">
        <v>735</v>
      </c>
      <c r="Z95" s="4">
        <v>161.70000000000002</v>
      </c>
      <c r="AA95" s="5">
        <v>1261.2</v>
      </c>
      <c r="AD95" s="4">
        <v>1470</v>
      </c>
    </row>
    <row r="96" spans="1:30">
      <c r="A96">
        <v>8733068</v>
      </c>
      <c r="B96" t="s">
        <v>118</v>
      </c>
      <c r="C96" t="s">
        <v>25</v>
      </c>
      <c r="D96">
        <v>877.4</v>
      </c>
      <c r="E96">
        <v>65.099999999999952</v>
      </c>
      <c r="F96">
        <v>0</v>
      </c>
      <c r="G96">
        <v>0</v>
      </c>
      <c r="H96">
        <v>0</v>
      </c>
      <c r="I96">
        <v>0</v>
      </c>
      <c r="J96">
        <v>0</v>
      </c>
      <c r="K96">
        <v>0</v>
      </c>
      <c r="L96">
        <v>0</v>
      </c>
      <c r="M96">
        <v>0</v>
      </c>
      <c r="N96">
        <v>0</v>
      </c>
      <c r="O96">
        <v>0</v>
      </c>
      <c r="P96">
        <v>0</v>
      </c>
      <c r="Q96">
        <v>0</v>
      </c>
      <c r="R96">
        <v>0</v>
      </c>
      <c r="S96">
        <v>0</v>
      </c>
      <c r="T96">
        <v>942.49999999999989</v>
      </c>
      <c r="W96" s="4">
        <v>224.70000000000002</v>
      </c>
      <c r="X96" s="4">
        <v>65.099999999999952</v>
      </c>
      <c r="Y96" s="4">
        <v>535</v>
      </c>
      <c r="Z96" s="4">
        <v>117.7</v>
      </c>
      <c r="AA96" s="5">
        <v>942.5</v>
      </c>
      <c r="AD96" s="4">
        <v>1070</v>
      </c>
    </row>
    <row r="97" spans="1:30">
      <c r="A97">
        <v>8733071</v>
      </c>
      <c r="B97" t="s">
        <v>119</v>
      </c>
      <c r="C97" t="s">
        <v>25</v>
      </c>
      <c r="D97">
        <v>1680.9999999999998</v>
      </c>
      <c r="E97">
        <v>79.050000000000026</v>
      </c>
      <c r="F97">
        <v>0</v>
      </c>
      <c r="G97">
        <v>0</v>
      </c>
      <c r="H97">
        <v>0</v>
      </c>
      <c r="I97">
        <v>0</v>
      </c>
      <c r="J97">
        <v>0</v>
      </c>
      <c r="K97">
        <v>0</v>
      </c>
      <c r="L97">
        <v>0</v>
      </c>
      <c r="M97">
        <v>0</v>
      </c>
      <c r="N97">
        <v>0</v>
      </c>
      <c r="O97">
        <v>0</v>
      </c>
      <c r="P97">
        <v>0</v>
      </c>
      <c r="Q97">
        <v>0</v>
      </c>
      <c r="R97">
        <v>0</v>
      </c>
      <c r="S97">
        <v>0</v>
      </c>
      <c r="T97">
        <v>1760.0499999999997</v>
      </c>
      <c r="W97" s="4">
        <v>430.5</v>
      </c>
      <c r="X97" s="4">
        <v>79.050000000000026</v>
      </c>
      <c r="Y97" s="4">
        <v>1025</v>
      </c>
      <c r="Z97" s="4">
        <v>225.50000000000003</v>
      </c>
      <c r="AA97" s="5">
        <v>1760.05</v>
      </c>
      <c r="AD97" s="4">
        <v>2050</v>
      </c>
    </row>
    <row r="98" spans="1:30">
      <c r="A98">
        <v>8733074</v>
      </c>
      <c r="B98" t="s">
        <v>120</v>
      </c>
      <c r="C98" t="s">
        <v>25</v>
      </c>
      <c r="D98">
        <v>1623.6</v>
      </c>
      <c r="E98">
        <v>204.5999999999998</v>
      </c>
      <c r="F98">
        <v>0</v>
      </c>
      <c r="G98">
        <v>0</v>
      </c>
      <c r="H98">
        <v>0</v>
      </c>
      <c r="I98">
        <v>0</v>
      </c>
      <c r="J98">
        <v>0</v>
      </c>
      <c r="K98">
        <v>0</v>
      </c>
      <c r="L98">
        <v>0</v>
      </c>
      <c r="M98">
        <v>0</v>
      </c>
      <c r="N98">
        <v>0</v>
      </c>
      <c r="O98">
        <v>0</v>
      </c>
      <c r="P98">
        <v>0</v>
      </c>
      <c r="Q98">
        <v>0</v>
      </c>
      <c r="R98">
        <v>0</v>
      </c>
      <c r="S98">
        <v>0</v>
      </c>
      <c r="T98">
        <v>1828.1999999999998</v>
      </c>
      <c r="W98" s="4">
        <v>415.8</v>
      </c>
      <c r="X98" s="4">
        <v>204.5999999999998</v>
      </c>
      <c r="Y98" s="4">
        <v>990</v>
      </c>
      <c r="Z98" s="4">
        <v>217.8</v>
      </c>
      <c r="AA98" s="5">
        <v>1828.1999999999998</v>
      </c>
      <c r="AD98" s="4">
        <v>1980</v>
      </c>
    </row>
    <row r="99" spans="1:30">
      <c r="A99">
        <v>8733081</v>
      </c>
      <c r="B99" t="s">
        <v>121</v>
      </c>
      <c r="C99" t="s">
        <v>25</v>
      </c>
      <c r="D99">
        <v>893.8</v>
      </c>
      <c r="E99">
        <v>51.150000000000233</v>
      </c>
      <c r="F99">
        <v>0</v>
      </c>
      <c r="G99">
        <v>0</v>
      </c>
      <c r="H99">
        <v>0</v>
      </c>
      <c r="I99">
        <v>0</v>
      </c>
      <c r="J99">
        <v>0</v>
      </c>
      <c r="K99">
        <v>0</v>
      </c>
      <c r="L99">
        <v>0</v>
      </c>
      <c r="M99">
        <v>0</v>
      </c>
      <c r="N99">
        <v>0</v>
      </c>
      <c r="O99">
        <v>0</v>
      </c>
      <c r="P99">
        <v>0</v>
      </c>
      <c r="Q99">
        <v>0</v>
      </c>
      <c r="R99">
        <v>0</v>
      </c>
      <c r="S99">
        <v>0</v>
      </c>
      <c r="T99">
        <v>944.95000000000016</v>
      </c>
      <c r="W99" s="4">
        <v>228.9</v>
      </c>
      <c r="X99" s="4">
        <v>51.150000000000233</v>
      </c>
      <c r="Y99" s="4">
        <v>545</v>
      </c>
      <c r="Z99" s="4">
        <v>119.9</v>
      </c>
      <c r="AA99" s="5">
        <v>944.95000000000016</v>
      </c>
      <c r="AD99" s="4">
        <v>1090</v>
      </c>
    </row>
    <row r="100" spans="1:30">
      <c r="A100">
        <v>8733301</v>
      </c>
      <c r="B100" t="s">
        <v>122</v>
      </c>
      <c r="C100" t="s">
        <v>25</v>
      </c>
      <c r="D100">
        <v>844.59999999999991</v>
      </c>
      <c r="E100">
        <v>23.249999999999979</v>
      </c>
      <c r="F100">
        <v>0</v>
      </c>
      <c r="G100">
        <v>0</v>
      </c>
      <c r="H100">
        <v>0</v>
      </c>
      <c r="I100">
        <v>0</v>
      </c>
      <c r="J100">
        <v>0</v>
      </c>
      <c r="K100">
        <v>0</v>
      </c>
      <c r="L100">
        <v>0</v>
      </c>
      <c r="M100">
        <v>0</v>
      </c>
      <c r="N100">
        <v>0</v>
      </c>
      <c r="O100">
        <v>0</v>
      </c>
      <c r="P100">
        <v>0</v>
      </c>
      <c r="Q100">
        <v>0</v>
      </c>
      <c r="R100">
        <v>0</v>
      </c>
      <c r="S100">
        <v>0</v>
      </c>
      <c r="T100">
        <v>867.84999999999991</v>
      </c>
      <c r="W100" s="4">
        <v>216.3</v>
      </c>
      <c r="X100" s="4">
        <v>23.249999999999979</v>
      </c>
      <c r="Y100" s="4">
        <v>515</v>
      </c>
      <c r="Z100" s="4">
        <v>113.30000000000001</v>
      </c>
      <c r="AA100" s="5">
        <v>867.84999999999991</v>
      </c>
      <c r="AD100" s="4">
        <v>1030</v>
      </c>
    </row>
    <row r="101" spans="1:30">
      <c r="A101">
        <v>8733308</v>
      </c>
      <c r="B101" t="s">
        <v>124</v>
      </c>
      <c r="C101" t="s">
        <v>25</v>
      </c>
      <c r="D101">
        <v>1016.8</v>
      </c>
      <c r="E101">
        <v>46.500000000000021</v>
      </c>
      <c r="F101">
        <v>0</v>
      </c>
      <c r="G101">
        <v>0</v>
      </c>
      <c r="H101">
        <v>0</v>
      </c>
      <c r="I101">
        <v>0</v>
      </c>
      <c r="J101">
        <v>0</v>
      </c>
      <c r="K101">
        <v>0</v>
      </c>
      <c r="L101">
        <v>0</v>
      </c>
      <c r="M101">
        <v>0</v>
      </c>
      <c r="N101">
        <v>0</v>
      </c>
      <c r="O101">
        <v>0</v>
      </c>
      <c r="P101">
        <v>0</v>
      </c>
      <c r="Q101">
        <v>0</v>
      </c>
      <c r="R101">
        <v>0</v>
      </c>
      <c r="S101">
        <v>0</v>
      </c>
      <c r="T101">
        <v>1063.3</v>
      </c>
      <c r="W101" s="4">
        <v>260.40000000000003</v>
      </c>
      <c r="X101" s="4">
        <v>46.500000000000021</v>
      </c>
      <c r="Y101" s="4">
        <v>620</v>
      </c>
      <c r="Z101" s="4">
        <v>136.4</v>
      </c>
      <c r="AA101" s="5">
        <v>1063.3000000000002</v>
      </c>
      <c r="AD101" s="4">
        <v>1240</v>
      </c>
    </row>
    <row r="102" spans="1:30">
      <c r="A102">
        <v>8733310</v>
      </c>
      <c r="B102" t="s">
        <v>125</v>
      </c>
      <c r="C102" t="s">
        <v>25</v>
      </c>
      <c r="D102">
        <v>1705.6</v>
      </c>
      <c r="E102">
        <v>88.349999999999952</v>
      </c>
      <c r="F102">
        <v>0</v>
      </c>
      <c r="G102">
        <v>0</v>
      </c>
      <c r="H102">
        <v>0</v>
      </c>
      <c r="I102">
        <v>0</v>
      </c>
      <c r="J102">
        <v>0</v>
      </c>
      <c r="K102">
        <v>0</v>
      </c>
      <c r="L102">
        <v>0</v>
      </c>
      <c r="M102">
        <v>0</v>
      </c>
      <c r="N102">
        <v>0</v>
      </c>
      <c r="O102">
        <v>0</v>
      </c>
      <c r="P102">
        <v>0</v>
      </c>
      <c r="Q102">
        <v>0</v>
      </c>
      <c r="R102">
        <v>0</v>
      </c>
      <c r="S102">
        <v>0</v>
      </c>
      <c r="T102">
        <v>1793.9499999999998</v>
      </c>
      <c r="W102" s="4">
        <v>436.8</v>
      </c>
      <c r="X102" s="4">
        <v>88.349999999999952</v>
      </c>
      <c r="Y102" s="4">
        <v>1040</v>
      </c>
      <c r="Z102" s="4">
        <v>228.8</v>
      </c>
      <c r="AA102" s="5">
        <v>1793.95</v>
      </c>
      <c r="AD102" s="4">
        <v>2080</v>
      </c>
    </row>
    <row r="103" spans="1:30">
      <c r="A103">
        <v>8733317</v>
      </c>
      <c r="B103" t="s">
        <v>126</v>
      </c>
      <c r="C103" t="s">
        <v>25</v>
      </c>
      <c r="D103">
        <v>1295.6</v>
      </c>
      <c r="E103">
        <v>139.50000000000003</v>
      </c>
      <c r="F103">
        <v>0</v>
      </c>
      <c r="G103">
        <v>0</v>
      </c>
      <c r="H103">
        <v>0</v>
      </c>
      <c r="I103">
        <v>0</v>
      </c>
      <c r="J103">
        <v>0</v>
      </c>
      <c r="K103">
        <v>0</v>
      </c>
      <c r="L103">
        <v>0</v>
      </c>
      <c r="M103">
        <v>0</v>
      </c>
      <c r="N103">
        <v>0</v>
      </c>
      <c r="O103">
        <v>0</v>
      </c>
      <c r="P103">
        <v>0</v>
      </c>
      <c r="Q103">
        <v>0</v>
      </c>
      <c r="R103">
        <v>0</v>
      </c>
      <c r="S103">
        <v>0</v>
      </c>
      <c r="T103">
        <v>1435.1</v>
      </c>
      <c r="W103" s="4">
        <v>331.8</v>
      </c>
      <c r="X103" s="4">
        <v>139.50000000000003</v>
      </c>
      <c r="Y103" s="4">
        <v>790</v>
      </c>
      <c r="Z103" s="4">
        <v>173.8</v>
      </c>
      <c r="AA103" s="5">
        <v>1435.1000000000001</v>
      </c>
      <c r="AD103" s="4">
        <v>1580</v>
      </c>
    </row>
    <row r="104" spans="1:30">
      <c r="A104">
        <v>8733325</v>
      </c>
      <c r="B104" t="s">
        <v>127</v>
      </c>
      <c r="C104" t="s">
        <v>25</v>
      </c>
      <c r="D104">
        <v>1492.3999999999999</v>
      </c>
      <c r="E104">
        <v>353.40000000000038</v>
      </c>
      <c r="F104">
        <v>0</v>
      </c>
      <c r="G104">
        <v>0</v>
      </c>
      <c r="H104">
        <v>0</v>
      </c>
      <c r="I104">
        <v>0</v>
      </c>
      <c r="J104">
        <v>0</v>
      </c>
      <c r="K104">
        <v>0</v>
      </c>
      <c r="L104">
        <v>0</v>
      </c>
      <c r="M104">
        <v>0</v>
      </c>
      <c r="N104">
        <v>0</v>
      </c>
      <c r="O104">
        <v>0</v>
      </c>
      <c r="P104">
        <v>0</v>
      </c>
      <c r="Q104">
        <v>0</v>
      </c>
      <c r="R104">
        <v>0</v>
      </c>
      <c r="S104">
        <v>0</v>
      </c>
      <c r="T104">
        <v>1845.8000000000002</v>
      </c>
      <c r="W104" s="4">
        <v>382.2</v>
      </c>
      <c r="X104" s="4">
        <v>353.40000000000038</v>
      </c>
      <c r="Y104" s="4">
        <v>910</v>
      </c>
      <c r="Z104" s="4">
        <v>200.20000000000002</v>
      </c>
      <c r="AA104" s="5">
        <v>1845.8000000000004</v>
      </c>
      <c r="AD104" s="4">
        <v>1820</v>
      </c>
    </row>
    <row r="105" spans="1:30">
      <c r="A105">
        <v>8733331</v>
      </c>
      <c r="B105" t="s">
        <v>128</v>
      </c>
      <c r="C105" t="s">
        <v>25</v>
      </c>
      <c r="D105">
        <v>1057.8</v>
      </c>
      <c r="E105">
        <v>116.24999999999994</v>
      </c>
      <c r="F105">
        <v>0</v>
      </c>
      <c r="G105">
        <v>0</v>
      </c>
      <c r="H105">
        <v>0</v>
      </c>
      <c r="I105">
        <v>0</v>
      </c>
      <c r="J105">
        <v>0</v>
      </c>
      <c r="K105">
        <v>0</v>
      </c>
      <c r="L105">
        <v>0</v>
      </c>
      <c r="M105">
        <v>0</v>
      </c>
      <c r="N105">
        <v>0</v>
      </c>
      <c r="O105">
        <v>0</v>
      </c>
      <c r="P105">
        <v>0</v>
      </c>
      <c r="Q105">
        <v>0</v>
      </c>
      <c r="R105">
        <v>0</v>
      </c>
      <c r="S105">
        <v>0</v>
      </c>
      <c r="T105">
        <v>1174.05</v>
      </c>
      <c r="W105" s="4">
        <v>270.90000000000003</v>
      </c>
      <c r="X105" s="4">
        <v>116.24999999999994</v>
      </c>
      <c r="Y105" s="4">
        <v>645</v>
      </c>
      <c r="Z105" s="4">
        <v>141.9</v>
      </c>
      <c r="AA105" s="5">
        <v>1174.0500000000002</v>
      </c>
      <c r="AD105" s="4">
        <v>1290</v>
      </c>
    </row>
    <row r="106" spans="1:30">
      <c r="A106">
        <v>8733350</v>
      </c>
      <c r="B106" t="s">
        <v>129</v>
      </c>
      <c r="C106" t="s">
        <v>25</v>
      </c>
      <c r="D106">
        <v>967.59999999999991</v>
      </c>
      <c r="E106">
        <v>65.099999999999909</v>
      </c>
      <c r="F106">
        <v>0</v>
      </c>
      <c r="G106">
        <v>0</v>
      </c>
      <c r="H106">
        <v>0</v>
      </c>
      <c r="I106">
        <v>0</v>
      </c>
      <c r="J106">
        <v>0</v>
      </c>
      <c r="K106">
        <v>0</v>
      </c>
      <c r="L106">
        <v>0</v>
      </c>
      <c r="M106">
        <v>0</v>
      </c>
      <c r="N106">
        <v>0</v>
      </c>
      <c r="O106">
        <v>0</v>
      </c>
      <c r="P106">
        <v>0</v>
      </c>
      <c r="Q106">
        <v>0</v>
      </c>
      <c r="R106">
        <v>0</v>
      </c>
      <c r="S106">
        <v>0</v>
      </c>
      <c r="T106">
        <v>1032.6999999999998</v>
      </c>
      <c r="W106" s="4">
        <v>247.8</v>
      </c>
      <c r="X106" s="4">
        <v>65.099999999999909</v>
      </c>
      <c r="Y106" s="4">
        <v>590</v>
      </c>
      <c r="Z106" s="4">
        <v>129.8</v>
      </c>
      <c r="AA106" s="5">
        <v>1032.6999999999998</v>
      </c>
      <c r="AD106" s="4">
        <v>1180</v>
      </c>
    </row>
    <row r="107" spans="1:30">
      <c r="A107">
        <v>8733356</v>
      </c>
      <c r="B107" t="s">
        <v>130</v>
      </c>
      <c r="C107" t="s">
        <v>25</v>
      </c>
      <c r="D107">
        <v>1352.9999999999998</v>
      </c>
      <c r="E107">
        <v>181.34999999999974</v>
      </c>
      <c r="F107">
        <v>0</v>
      </c>
      <c r="G107">
        <v>0</v>
      </c>
      <c r="H107">
        <v>0</v>
      </c>
      <c r="I107">
        <v>0</v>
      </c>
      <c r="J107">
        <v>0</v>
      </c>
      <c r="K107">
        <v>0</v>
      </c>
      <c r="L107">
        <v>0</v>
      </c>
      <c r="M107">
        <v>0</v>
      </c>
      <c r="N107">
        <v>0</v>
      </c>
      <c r="O107">
        <v>0</v>
      </c>
      <c r="P107">
        <v>0</v>
      </c>
      <c r="Q107">
        <v>0</v>
      </c>
      <c r="R107">
        <v>0</v>
      </c>
      <c r="S107">
        <v>0</v>
      </c>
      <c r="T107">
        <v>1534.3499999999995</v>
      </c>
      <c r="W107" s="4">
        <v>346.5</v>
      </c>
      <c r="X107" s="4">
        <v>181.34999999999974</v>
      </c>
      <c r="Y107" s="4">
        <v>825</v>
      </c>
      <c r="Z107" s="4">
        <v>181.50000000000003</v>
      </c>
      <c r="AA107" s="5">
        <v>1534.3499999999997</v>
      </c>
      <c r="AD107" s="4">
        <v>1650</v>
      </c>
    </row>
    <row r="108" spans="1:30">
      <c r="A108">
        <v>8733358</v>
      </c>
      <c r="B108" t="s">
        <v>131</v>
      </c>
      <c r="C108" t="s">
        <v>25</v>
      </c>
      <c r="D108">
        <v>2132</v>
      </c>
      <c r="E108">
        <v>348.74999999999943</v>
      </c>
      <c r="F108">
        <v>0</v>
      </c>
      <c r="G108">
        <v>0</v>
      </c>
      <c r="H108">
        <v>0</v>
      </c>
      <c r="I108">
        <v>0</v>
      </c>
      <c r="J108">
        <v>0</v>
      </c>
      <c r="K108">
        <v>0</v>
      </c>
      <c r="L108">
        <v>0</v>
      </c>
      <c r="M108">
        <v>0</v>
      </c>
      <c r="N108">
        <v>0</v>
      </c>
      <c r="O108">
        <v>0</v>
      </c>
      <c r="P108">
        <v>0</v>
      </c>
      <c r="Q108">
        <v>0</v>
      </c>
      <c r="R108">
        <v>0</v>
      </c>
      <c r="S108">
        <v>0</v>
      </c>
      <c r="T108">
        <v>2480.7499999999995</v>
      </c>
      <c r="W108" s="4">
        <v>546</v>
      </c>
      <c r="X108" s="4">
        <v>348.74999999999943</v>
      </c>
      <c r="Y108" s="4">
        <v>1300</v>
      </c>
      <c r="Z108" s="4">
        <v>286</v>
      </c>
      <c r="AA108" s="5">
        <v>2480.7499999999995</v>
      </c>
      <c r="AD108" s="4">
        <v>2600</v>
      </c>
    </row>
    <row r="109" spans="1:30">
      <c r="A109">
        <v>8733360</v>
      </c>
      <c r="B109" t="s">
        <v>132</v>
      </c>
      <c r="C109" t="s">
        <v>25</v>
      </c>
      <c r="D109">
        <v>1705.6</v>
      </c>
      <c r="E109">
        <v>60.45</v>
      </c>
      <c r="F109">
        <v>0</v>
      </c>
      <c r="G109">
        <v>0</v>
      </c>
      <c r="H109">
        <v>0</v>
      </c>
      <c r="I109">
        <v>0</v>
      </c>
      <c r="J109">
        <v>0</v>
      </c>
      <c r="K109">
        <v>0</v>
      </c>
      <c r="L109">
        <v>0</v>
      </c>
      <c r="M109">
        <v>0</v>
      </c>
      <c r="N109">
        <v>0</v>
      </c>
      <c r="O109">
        <v>0</v>
      </c>
      <c r="P109">
        <v>0</v>
      </c>
      <c r="Q109">
        <v>0</v>
      </c>
      <c r="R109">
        <v>0</v>
      </c>
      <c r="S109">
        <v>0</v>
      </c>
      <c r="T109">
        <v>1766.05</v>
      </c>
      <c r="W109" s="4">
        <v>436.8</v>
      </c>
      <c r="X109" s="4">
        <v>60.45</v>
      </c>
      <c r="Y109" s="4">
        <v>1040</v>
      </c>
      <c r="Z109" s="4">
        <v>228.8</v>
      </c>
      <c r="AA109" s="5">
        <v>1766.05</v>
      </c>
      <c r="AD109" s="4">
        <v>2080</v>
      </c>
    </row>
    <row r="110" spans="1:30">
      <c r="A110">
        <v>8733368</v>
      </c>
      <c r="B110" t="s">
        <v>133</v>
      </c>
      <c r="C110" t="s">
        <v>25</v>
      </c>
      <c r="D110">
        <v>1139.8</v>
      </c>
      <c r="E110">
        <v>79.049999999999827</v>
      </c>
      <c r="F110">
        <v>0</v>
      </c>
      <c r="G110">
        <v>0</v>
      </c>
      <c r="H110">
        <v>0</v>
      </c>
      <c r="I110">
        <v>0</v>
      </c>
      <c r="J110">
        <v>0</v>
      </c>
      <c r="K110">
        <v>0</v>
      </c>
      <c r="L110">
        <v>0</v>
      </c>
      <c r="M110">
        <v>0</v>
      </c>
      <c r="N110">
        <v>0</v>
      </c>
      <c r="O110">
        <v>0</v>
      </c>
      <c r="P110">
        <v>0</v>
      </c>
      <c r="Q110">
        <v>0</v>
      </c>
      <c r="R110">
        <v>0</v>
      </c>
      <c r="S110">
        <v>0</v>
      </c>
      <c r="T110">
        <v>1218.8499999999997</v>
      </c>
      <c r="W110" s="4">
        <v>291.90000000000003</v>
      </c>
      <c r="X110" s="4">
        <v>79.049999999999827</v>
      </c>
      <c r="Y110" s="4">
        <v>695</v>
      </c>
      <c r="Z110" s="4">
        <v>152.9</v>
      </c>
      <c r="AA110" s="5">
        <v>1218.85</v>
      </c>
      <c r="AD110" s="4">
        <v>1390</v>
      </c>
    </row>
    <row r="111" spans="1:30">
      <c r="A111">
        <v>8733373</v>
      </c>
      <c r="B111" t="s">
        <v>134</v>
      </c>
      <c r="C111" t="s">
        <v>25</v>
      </c>
      <c r="D111">
        <v>828.19999999999993</v>
      </c>
      <c r="E111">
        <v>60.450000000000138</v>
      </c>
      <c r="F111">
        <v>0</v>
      </c>
      <c r="G111">
        <v>0</v>
      </c>
      <c r="H111">
        <v>0</v>
      </c>
      <c r="I111">
        <v>0</v>
      </c>
      <c r="J111">
        <v>0</v>
      </c>
      <c r="K111">
        <v>0</v>
      </c>
      <c r="L111">
        <v>0</v>
      </c>
      <c r="M111">
        <v>0</v>
      </c>
      <c r="N111">
        <v>0</v>
      </c>
      <c r="O111">
        <v>0</v>
      </c>
      <c r="P111">
        <v>0</v>
      </c>
      <c r="Q111">
        <v>0</v>
      </c>
      <c r="R111">
        <v>0</v>
      </c>
      <c r="S111">
        <v>0</v>
      </c>
      <c r="T111">
        <v>888.65000000000009</v>
      </c>
      <c r="W111" s="4">
        <v>212.10000000000002</v>
      </c>
      <c r="X111" s="4">
        <v>60.450000000000138</v>
      </c>
      <c r="Y111" s="4">
        <v>505</v>
      </c>
      <c r="Z111" s="4">
        <v>111.10000000000001</v>
      </c>
      <c r="AA111" s="5">
        <v>888.6500000000002</v>
      </c>
      <c r="AD111" s="4">
        <v>1010</v>
      </c>
    </row>
    <row r="112" spans="1:30">
      <c r="A112">
        <v>8733384</v>
      </c>
      <c r="B112" t="s">
        <v>135</v>
      </c>
      <c r="C112" t="s">
        <v>25</v>
      </c>
      <c r="D112">
        <v>1672.8</v>
      </c>
      <c r="E112">
        <v>190.65000000000023</v>
      </c>
      <c r="F112">
        <v>0</v>
      </c>
      <c r="G112">
        <v>0</v>
      </c>
      <c r="H112">
        <v>0</v>
      </c>
      <c r="I112">
        <v>0</v>
      </c>
      <c r="J112">
        <v>0</v>
      </c>
      <c r="K112">
        <v>0</v>
      </c>
      <c r="L112">
        <v>0</v>
      </c>
      <c r="M112">
        <v>0</v>
      </c>
      <c r="N112">
        <v>0</v>
      </c>
      <c r="O112">
        <v>0</v>
      </c>
      <c r="P112">
        <v>0</v>
      </c>
      <c r="Q112">
        <v>0</v>
      </c>
      <c r="R112">
        <v>0</v>
      </c>
      <c r="S112">
        <v>0</v>
      </c>
      <c r="T112">
        <v>1863.4500000000003</v>
      </c>
      <c r="W112" s="4">
        <v>428.40000000000003</v>
      </c>
      <c r="X112" s="4">
        <v>190.65000000000023</v>
      </c>
      <c r="Y112" s="4">
        <v>1020</v>
      </c>
      <c r="Z112" s="4">
        <v>224.4</v>
      </c>
      <c r="AA112" s="5">
        <v>1863.4500000000003</v>
      </c>
      <c r="AD112" s="4">
        <v>2040</v>
      </c>
    </row>
    <row r="113" spans="1:30">
      <c r="A113">
        <v>8733386</v>
      </c>
      <c r="B113" t="s">
        <v>136</v>
      </c>
      <c r="C113" t="s">
        <v>25</v>
      </c>
      <c r="D113">
        <v>3452.2</v>
      </c>
      <c r="E113">
        <v>204.60000000000073</v>
      </c>
      <c r="F113">
        <v>0</v>
      </c>
      <c r="G113">
        <v>0</v>
      </c>
      <c r="H113">
        <v>0</v>
      </c>
      <c r="I113">
        <v>0</v>
      </c>
      <c r="J113">
        <v>0</v>
      </c>
      <c r="K113">
        <v>0</v>
      </c>
      <c r="L113">
        <v>0</v>
      </c>
      <c r="M113">
        <v>0</v>
      </c>
      <c r="N113">
        <v>0</v>
      </c>
      <c r="O113">
        <v>0</v>
      </c>
      <c r="P113">
        <v>0</v>
      </c>
      <c r="Q113">
        <v>0</v>
      </c>
      <c r="R113">
        <v>0</v>
      </c>
      <c r="S113">
        <v>0</v>
      </c>
      <c r="T113">
        <v>3656.8000000000006</v>
      </c>
      <c r="W113" s="4">
        <v>884.1</v>
      </c>
      <c r="X113" s="4">
        <v>204.60000000000073</v>
      </c>
      <c r="Y113" s="4">
        <v>2105</v>
      </c>
      <c r="Z113" s="4">
        <v>463.1</v>
      </c>
      <c r="AA113" s="5">
        <v>3656.8000000000006</v>
      </c>
      <c r="AD113" s="4">
        <v>4210</v>
      </c>
    </row>
    <row r="114" spans="1:30">
      <c r="A114">
        <v>8733389</v>
      </c>
      <c r="B114" t="s">
        <v>137</v>
      </c>
      <c r="C114" t="s">
        <v>25</v>
      </c>
      <c r="D114">
        <v>3320.9999999999995</v>
      </c>
      <c r="E114">
        <v>316.19999999999953</v>
      </c>
      <c r="F114">
        <v>0</v>
      </c>
      <c r="G114">
        <v>0</v>
      </c>
      <c r="H114">
        <v>0</v>
      </c>
      <c r="I114">
        <v>0</v>
      </c>
      <c r="J114">
        <v>0</v>
      </c>
      <c r="K114">
        <v>0</v>
      </c>
      <c r="L114">
        <v>0</v>
      </c>
      <c r="M114">
        <v>0</v>
      </c>
      <c r="N114">
        <v>0</v>
      </c>
      <c r="O114">
        <v>0</v>
      </c>
      <c r="P114">
        <v>0</v>
      </c>
      <c r="Q114">
        <v>0</v>
      </c>
      <c r="R114">
        <v>0</v>
      </c>
      <c r="S114">
        <v>0</v>
      </c>
      <c r="T114">
        <v>3637.1999999999989</v>
      </c>
      <c r="W114" s="4">
        <v>850.5</v>
      </c>
      <c r="X114" s="4">
        <v>316.19999999999953</v>
      </c>
      <c r="Y114" s="4">
        <v>2025</v>
      </c>
      <c r="Z114" s="4">
        <v>445.50000000000006</v>
      </c>
      <c r="AA114" s="5">
        <v>3637.2</v>
      </c>
      <c r="AD114" s="4">
        <v>4050</v>
      </c>
    </row>
    <row r="115" spans="1:30">
      <c r="A115">
        <v>8733390</v>
      </c>
      <c r="B115" t="s">
        <v>138</v>
      </c>
      <c r="C115" t="s">
        <v>25</v>
      </c>
      <c r="D115">
        <v>1230</v>
      </c>
      <c r="E115">
        <v>255.75000000000023</v>
      </c>
      <c r="F115">
        <v>0</v>
      </c>
      <c r="G115">
        <v>0</v>
      </c>
      <c r="H115">
        <v>0</v>
      </c>
      <c r="I115">
        <v>0</v>
      </c>
      <c r="J115">
        <v>0</v>
      </c>
      <c r="K115">
        <v>0</v>
      </c>
      <c r="L115">
        <v>0</v>
      </c>
      <c r="M115">
        <v>0</v>
      </c>
      <c r="N115">
        <v>0</v>
      </c>
      <c r="O115">
        <v>0</v>
      </c>
      <c r="P115">
        <v>0</v>
      </c>
      <c r="Q115">
        <v>0</v>
      </c>
      <c r="R115">
        <v>0</v>
      </c>
      <c r="S115">
        <v>0</v>
      </c>
      <c r="T115">
        <v>1485.7500000000002</v>
      </c>
      <c r="W115" s="4">
        <v>315</v>
      </c>
      <c r="X115" s="4">
        <v>255.75000000000023</v>
      </c>
      <c r="Y115" s="4">
        <v>750</v>
      </c>
      <c r="Z115" s="4">
        <v>165</v>
      </c>
      <c r="AA115" s="5">
        <v>1485.7500000000002</v>
      </c>
      <c r="AD115" s="4">
        <v>1500</v>
      </c>
    </row>
    <row r="116" spans="1:30">
      <c r="A116">
        <v>8733392</v>
      </c>
      <c r="B116" t="s">
        <v>139</v>
      </c>
      <c r="C116" t="s">
        <v>25</v>
      </c>
      <c r="D116">
        <v>2730.6</v>
      </c>
      <c r="E116">
        <v>311.54999999999967</v>
      </c>
      <c r="F116">
        <v>0</v>
      </c>
      <c r="G116">
        <v>0</v>
      </c>
      <c r="H116">
        <v>0</v>
      </c>
      <c r="I116">
        <v>0</v>
      </c>
      <c r="J116">
        <v>0</v>
      </c>
      <c r="K116">
        <v>0</v>
      </c>
      <c r="L116">
        <v>0</v>
      </c>
      <c r="M116">
        <v>0</v>
      </c>
      <c r="N116">
        <v>0</v>
      </c>
      <c r="O116">
        <v>0</v>
      </c>
      <c r="P116">
        <v>0</v>
      </c>
      <c r="Q116">
        <v>0</v>
      </c>
      <c r="R116">
        <v>0</v>
      </c>
      <c r="S116">
        <v>0</v>
      </c>
      <c r="T116">
        <v>3042.1499999999996</v>
      </c>
      <c r="W116" s="4">
        <v>699.30000000000007</v>
      </c>
      <c r="X116" s="4">
        <v>311.54999999999967</v>
      </c>
      <c r="Y116" s="4">
        <v>1665</v>
      </c>
      <c r="Z116" s="4">
        <v>366.3</v>
      </c>
      <c r="AA116" s="5">
        <v>3042.1499999999996</v>
      </c>
      <c r="AD116" s="4">
        <v>3330</v>
      </c>
    </row>
    <row r="117" spans="1:30">
      <c r="A117">
        <v>8733942</v>
      </c>
      <c r="B117" t="s">
        <v>140</v>
      </c>
      <c r="C117" t="s">
        <v>25</v>
      </c>
      <c r="D117">
        <v>4936.4</v>
      </c>
      <c r="E117">
        <v>697.50000000000045</v>
      </c>
      <c r="F117">
        <v>0</v>
      </c>
      <c r="G117">
        <v>0</v>
      </c>
      <c r="H117">
        <v>0</v>
      </c>
      <c r="I117">
        <v>0</v>
      </c>
      <c r="J117">
        <v>0</v>
      </c>
      <c r="K117">
        <v>0</v>
      </c>
      <c r="L117">
        <v>0</v>
      </c>
      <c r="M117">
        <v>0</v>
      </c>
      <c r="N117">
        <v>0</v>
      </c>
      <c r="O117">
        <v>0</v>
      </c>
      <c r="P117">
        <v>0</v>
      </c>
      <c r="Q117">
        <v>0</v>
      </c>
      <c r="R117">
        <v>0</v>
      </c>
      <c r="S117">
        <v>0</v>
      </c>
      <c r="T117">
        <v>5633.9</v>
      </c>
      <c r="W117" s="4">
        <v>1264.2</v>
      </c>
      <c r="X117" s="4">
        <v>697.50000000000045</v>
      </c>
      <c r="Y117" s="4">
        <v>3010</v>
      </c>
      <c r="Z117" s="4">
        <v>662.2</v>
      </c>
      <c r="AA117" s="5">
        <v>5633.9000000000005</v>
      </c>
      <c r="AD117" s="4">
        <v>6020</v>
      </c>
    </row>
    <row r="118" spans="1:30">
      <c r="A118">
        <v>8733943</v>
      </c>
      <c r="B118" t="s">
        <v>141</v>
      </c>
      <c r="C118" t="s">
        <v>25</v>
      </c>
      <c r="D118">
        <v>3435.7999999999997</v>
      </c>
      <c r="E118">
        <v>302.25000000000051</v>
      </c>
      <c r="F118">
        <v>0</v>
      </c>
      <c r="G118">
        <v>0</v>
      </c>
      <c r="H118">
        <v>0</v>
      </c>
      <c r="I118">
        <v>0</v>
      </c>
      <c r="J118">
        <v>0</v>
      </c>
      <c r="K118">
        <v>0</v>
      </c>
      <c r="L118">
        <v>0</v>
      </c>
      <c r="M118">
        <v>0</v>
      </c>
      <c r="N118">
        <v>0</v>
      </c>
      <c r="O118">
        <v>0</v>
      </c>
      <c r="P118">
        <v>0</v>
      </c>
      <c r="Q118">
        <v>0</v>
      </c>
      <c r="R118">
        <v>0</v>
      </c>
      <c r="S118">
        <v>0</v>
      </c>
      <c r="T118">
        <v>3738.05</v>
      </c>
      <c r="W118" s="4">
        <v>879.90000000000009</v>
      </c>
      <c r="X118" s="4">
        <v>302.25000000000051</v>
      </c>
      <c r="Y118" s="4">
        <v>2095</v>
      </c>
      <c r="Z118" s="4">
        <v>460.90000000000003</v>
      </c>
      <c r="AA118" s="5">
        <v>3738.0500000000006</v>
      </c>
      <c r="AD118" s="4">
        <v>4190</v>
      </c>
    </row>
    <row r="119" spans="1:30">
      <c r="A119">
        <v>8733945</v>
      </c>
      <c r="B119" t="s">
        <v>142</v>
      </c>
      <c r="C119" t="s">
        <v>25</v>
      </c>
      <c r="D119">
        <v>3132.3999999999996</v>
      </c>
      <c r="E119">
        <v>581.24999999999943</v>
      </c>
      <c r="F119">
        <v>0</v>
      </c>
      <c r="G119">
        <v>0</v>
      </c>
      <c r="H119">
        <v>0</v>
      </c>
      <c r="I119">
        <v>0</v>
      </c>
      <c r="J119">
        <v>0</v>
      </c>
      <c r="K119">
        <v>0</v>
      </c>
      <c r="L119">
        <v>0</v>
      </c>
      <c r="M119">
        <v>0</v>
      </c>
      <c r="N119">
        <v>0</v>
      </c>
      <c r="O119">
        <v>0</v>
      </c>
      <c r="P119">
        <v>0</v>
      </c>
      <c r="Q119">
        <v>0</v>
      </c>
      <c r="R119">
        <v>0</v>
      </c>
      <c r="S119">
        <v>0</v>
      </c>
      <c r="T119">
        <v>3713.6499999999992</v>
      </c>
      <c r="W119" s="4">
        <v>802.2</v>
      </c>
      <c r="X119" s="4">
        <v>581.24999999999943</v>
      </c>
      <c r="Y119" s="4">
        <v>1910</v>
      </c>
      <c r="Z119" s="4">
        <v>420.20000000000005</v>
      </c>
      <c r="AA119" s="5">
        <v>3713.6499999999996</v>
      </c>
      <c r="AD119" s="4">
        <v>3820</v>
      </c>
    </row>
    <row r="120" spans="1:30">
      <c r="A120">
        <v>8733946</v>
      </c>
      <c r="B120" t="s">
        <v>143</v>
      </c>
      <c r="C120" t="s">
        <v>25</v>
      </c>
      <c r="D120">
        <v>3329.2</v>
      </c>
      <c r="E120">
        <v>385.95000000000044</v>
      </c>
      <c r="F120">
        <v>0</v>
      </c>
      <c r="G120">
        <v>0</v>
      </c>
      <c r="H120">
        <v>0</v>
      </c>
      <c r="I120">
        <v>0</v>
      </c>
      <c r="J120">
        <v>0</v>
      </c>
      <c r="K120">
        <v>0</v>
      </c>
      <c r="L120">
        <v>0</v>
      </c>
      <c r="M120">
        <v>0</v>
      </c>
      <c r="N120">
        <v>0</v>
      </c>
      <c r="O120">
        <v>0</v>
      </c>
      <c r="P120">
        <v>0</v>
      </c>
      <c r="Q120">
        <v>0</v>
      </c>
      <c r="R120">
        <v>0</v>
      </c>
      <c r="S120">
        <v>0</v>
      </c>
      <c r="T120">
        <v>3715.15</v>
      </c>
      <c r="W120" s="4">
        <v>852.6</v>
      </c>
      <c r="X120" s="4">
        <v>385.95000000000044</v>
      </c>
      <c r="Y120" s="4">
        <v>2030</v>
      </c>
      <c r="Z120" s="4">
        <v>446.6</v>
      </c>
      <c r="AA120" s="5">
        <v>3715.15</v>
      </c>
      <c r="AD120" s="4">
        <v>4060</v>
      </c>
    </row>
    <row r="121" spans="1:30">
      <c r="A121">
        <v>8735200</v>
      </c>
      <c r="B121" t="s">
        <v>144</v>
      </c>
      <c r="C121" t="s">
        <v>25</v>
      </c>
      <c r="D121">
        <v>1492.3999999999999</v>
      </c>
      <c r="E121">
        <v>93.0000000000001</v>
      </c>
      <c r="F121">
        <v>0</v>
      </c>
      <c r="G121">
        <v>0</v>
      </c>
      <c r="H121">
        <v>0</v>
      </c>
      <c r="I121">
        <v>0</v>
      </c>
      <c r="J121">
        <v>0</v>
      </c>
      <c r="K121">
        <v>0</v>
      </c>
      <c r="L121">
        <v>0</v>
      </c>
      <c r="M121">
        <v>0</v>
      </c>
      <c r="N121">
        <v>0</v>
      </c>
      <c r="O121">
        <v>0</v>
      </c>
      <c r="P121">
        <v>0</v>
      </c>
      <c r="Q121">
        <v>0</v>
      </c>
      <c r="R121">
        <v>0</v>
      </c>
      <c r="S121">
        <v>0</v>
      </c>
      <c r="T121">
        <v>1585.3999999999999</v>
      </c>
      <c r="W121" s="4">
        <v>382.2</v>
      </c>
      <c r="X121" s="4">
        <v>93.0000000000001</v>
      </c>
      <c r="Y121" s="4">
        <v>910</v>
      </c>
      <c r="Z121" s="4">
        <v>200.20000000000002</v>
      </c>
      <c r="AA121" s="5">
        <v>1585.4</v>
      </c>
      <c r="AD121" s="4">
        <v>1820</v>
      </c>
    </row>
    <row r="122" spans="1:30">
      <c r="A122">
        <v>8732005</v>
      </c>
      <c r="B122" t="s">
        <v>145</v>
      </c>
      <c r="C122" t="s">
        <v>25</v>
      </c>
      <c r="D122">
        <v>0</v>
      </c>
      <c r="E122">
        <v>0</v>
      </c>
      <c r="F122">
        <v>0</v>
      </c>
      <c r="G122">
        <v>0</v>
      </c>
      <c r="H122">
        <v>0</v>
      </c>
      <c r="I122">
        <v>0</v>
      </c>
      <c r="J122">
        <v>0</v>
      </c>
      <c r="K122">
        <v>0</v>
      </c>
      <c r="L122">
        <v>0</v>
      </c>
      <c r="M122">
        <v>0</v>
      </c>
      <c r="N122">
        <v>0</v>
      </c>
      <c r="O122">
        <v>0</v>
      </c>
      <c r="P122">
        <v>0</v>
      </c>
      <c r="Q122">
        <v>0</v>
      </c>
      <c r="R122">
        <v>0</v>
      </c>
      <c r="S122">
        <v>0</v>
      </c>
      <c r="T122">
        <v>0</v>
      </c>
      <c r="W122" s="4"/>
      <c r="X122" s="4"/>
      <c r="Y122" s="4"/>
      <c r="Z122" s="4"/>
      <c r="AA122" s="5"/>
      <c r="AD122" s="4">
        <v>0</v>
      </c>
    </row>
    <row r="123" spans="1:30">
      <c r="A123">
        <v>8732007</v>
      </c>
      <c r="B123" t="s">
        <v>146</v>
      </c>
      <c r="C123" t="s">
        <v>25</v>
      </c>
      <c r="D123">
        <v>0</v>
      </c>
      <c r="E123">
        <v>0</v>
      </c>
      <c r="F123">
        <v>0</v>
      </c>
      <c r="G123">
        <v>0</v>
      </c>
      <c r="H123">
        <v>0</v>
      </c>
      <c r="I123">
        <v>0</v>
      </c>
      <c r="J123">
        <v>0</v>
      </c>
      <c r="K123">
        <v>0</v>
      </c>
      <c r="L123">
        <v>0</v>
      </c>
      <c r="M123">
        <v>0</v>
      </c>
      <c r="N123">
        <v>0</v>
      </c>
      <c r="O123">
        <v>0</v>
      </c>
      <c r="P123">
        <v>0</v>
      </c>
      <c r="Q123">
        <v>0</v>
      </c>
      <c r="R123">
        <v>0</v>
      </c>
      <c r="S123">
        <v>0</v>
      </c>
      <c r="T123">
        <v>0</v>
      </c>
      <c r="AD123">
        <v>0</v>
      </c>
    </row>
    <row r="124" spans="1:30">
      <c r="A124">
        <v>8732008</v>
      </c>
      <c r="B124" t="s">
        <v>147</v>
      </c>
      <c r="C124" t="s">
        <v>25</v>
      </c>
      <c r="D124">
        <v>0</v>
      </c>
      <c r="E124">
        <v>0</v>
      </c>
      <c r="F124">
        <v>0</v>
      </c>
      <c r="G124">
        <v>0</v>
      </c>
      <c r="H124">
        <v>0</v>
      </c>
      <c r="I124">
        <v>0</v>
      </c>
      <c r="J124">
        <v>0</v>
      </c>
      <c r="K124">
        <v>0</v>
      </c>
      <c r="L124">
        <v>0</v>
      </c>
      <c r="M124">
        <v>0</v>
      </c>
      <c r="N124">
        <v>0</v>
      </c>
      <c r="O124">
        <v>0</v>
      </c>
      <c r="P124">
        <v>0</v>
      </c>
      <c r="Q124">
        <v>0</v>
      </c>
      <c r="R124">
        <v>0</v>
      </c>
      <c r="S124">
        <v>0</v>
      </c>
      <c r="T124">
        <v>0</v>
      </c>
      <c r="AD124">
        <v>0</v>
      </c>
    </row>
    <row r="125" spans="1:30">
      <c r="A125">
        <v>8732009</v>
      </c>
      <c r="B125" t="s">
        <v>148</v>
      </c>
      <c r="C125" t="s">
        <v>25</v>
      </c>
      <c r="D125">
        <v>0</v>
      </c>
      <c r="E125">
        <v>0</v>
      </c>
      <c r="F125">
        <v>0</v>
      </c>
      <c r="G125">
        <v>0</v>
      </c>
      <c r="H125">
        <v>0</v>
      </c>
      <c r="I125">
        <v>0</v>
      </c>
      <c r="J125">
        <v>0</v>
      </c>
      <c r="K125">
        <v>0</v>
      </c>
      <c r="L125">
        <v>0</v>
      </c>
      <c r="M125">
        <v>0</v>
      </c>
      <c r="N125">
        <v>0</v>
      </c>
      <c r="O125">
        <v>0</v>
      </c>
      <c r="P125">
        <v>0</v>
      </c>
      <c r="Q125">
        <v>0</v>
      </c>
      <c r="R125">
        <v>0</v>
      </c>
      <c r="S125">
        <v>0</v>
      </c>
      <c r="T125">
        <v>0</v>
      </c>
      <c r="AD125">
        <v>0</v>
      </c>
    </row>
    <row r="126" spans="1:30">
      <c r="A126">
        <v>8732013</v>
      </c>
      <c r="B126" t="s">
        <v>149</v>
      </c>
      <c r="C126" t="s">
        <v>25</v>
      </c>
      <c r="D126">
        <v>0</v>
      </c>
      <c r="E126">
        <v>0</v>
      </c>
      <c r="F126">
        <v>0</v>
      </c>
      <c r="G126">
        <v>0</v>
      </c>
      <c r="H126">
        <v>0</v>
      </c>
      <c r="I126">
        <v>0</v>
      </c>
      <c r="J126">
        <v>0</v>
      </c>
      <c r="K126">
        <v>0</v>
      </c>
      <c r="L126">
        <v>0</v>
      </c>
      <c r="M126">
        <v>0</v>
      </c>
      <c r="N126">
        <v>0</v>
      </c>
      <c r="O126">
        <v>0</v>
      </c>
      <c r="P126">
        <v>0</v>
      </c>
      <c r="Q126">
        <v>0</v>
      </c>
      <c r="R126">
        <v>0</v>
      </c>
      <c r="S126">
        <v>0</v>
      </c>
      <c r="T126">
        <v>0</v>
      </c>
      <c r="AD126">
        <v>0</v>
      </c>
    </row>
    <row r="127" spans="1:30">
      <c r="A127">
        <v>8732014</v>
      </c>
      <c r="B127" t="s">
        <v>150</v>
      </c>
      <c r="C127" t="s">
        <v>25</v>
      </c>
      <c r="D127">
        <v>0</v>
      </c>
      <c r="E127">
        <v>0</v>
      </c>
      <c r="F127">
        <v>0</v>
      </c>
      <c r="G127">
        <v>0</v>
      </c>
      <c r="H127">
        <v>0</v>
      </c>
      <c r="I127">
        <v>0</v>
      </c>
      <c r="J127">
        <v>0</v>
      </c>
      <c r="K127">
        <v>0</v>
      </c>
      <c r="L127">
        <v>0</v>
      </c>
      <c r="M127">
        <v>0</v>
      </c>
      <c r="N127">
        <v>0</v>
      </c>
      <c r="O127">
        <v>0</v>
      </c>
      <c r="P127">
        <v>0</v>
      </c>
      <c r="Q127">
        <v>0</v>
      </c>
      <c r="R127">
        <v>0</v>
      </c>
      <c r="S127">
        <v>0</v>
      </c>
      <c r="T127">
        <v>0</v>
      </c>
      <c r="AD127">
        <v>0</v>
      </c>
    </row>
    <row r="128" spans="1:30">
      <c r="A128">
        <v>8732015</v>
      </c>
      <c r="B128" t="s">
        <v>151</v>
      </c>
      <c r="C128" t="s">
        <v>25</v>
      </c>
      <c r="D128">
        <v>0</v>
      </c>
      <c r="E128">
        <v>0</v>
      </c>
      <c r="F128">
        <v>0</v>
      </c>
      <c r="G128">
        <v>0</v>
      </c>
      <c r="H128">
        <v>0</v>
      </c>
      <c r="I128">
        <v>0</v>
      </c>
      <c r="J128">
        <v>0</v>
      </c>
      <c r="K128">
        <v>0</v>
      </c>
      <c r="L128">
        <v>0</v>
      </c>
      <c r="M128">
        <v>0</v>
      </c>
      <c r="N128">
        <v>0</v>
      </c>
      <c r="O128">
        <v>0</v>
      </c>
      <c r="P128">
        <v>0</v>
      </c>
      <c r="Q128">
        <v>0</v>
      </c>
      <c r="R128">
        <v>0</v>
      </c>
      <c r="S128">
        <v>0</v>
      </c>
      <c r="T128">
        <v>0</v>
      </c>
      <c r="AD128">
        <v>0</v>
      </c>
    </row>
    <row r="129" spans="1:30">
      <c r="A129">
        <v>8732019</v>
      </c>
      <c r="B129" t="s">
        <v>152</v>
      </c>
      <c r="C129" t="s">
        <v>25</v>
      </c>
      <c r="D129">
        <v>0</v>
      </c>
      <c r="E129">
        <v>0</v>
      </c>
      <c r="F129">
        <v>0</v>
      </c>
      <c r="G129">
        <v>0</v>
      </c>
      <c r="H129">
        <v>0</v>
      </c>
      <c r="I129">
        <v>0</v>
      </c>
      <c r="J129">
        <v>0</v>
      </c>
      <c r="K129">
        <v>0</v>
      </c>
      <c r="L129">
        <v>0</v>
      </c>
      <c r="M129">
        <v>0</v>
      </c>
      <c r="N129">
        <v>0</v>
      </c>
      <c r="O129">
        <v>0</v>
      </c>
      <c r="P129">
        <v>0</v>
      </c>
      <c r="Q129">
        <v>0</v>
      </c>
      <c r="R129">
        <v>0</v>
      </c>
      <c r="S129">
        <v>0</v>
      </c>
      <c r="T129">
        <v>0</v>
      </c>
      <c r="AD129">
        <v>0</v>
      </c>
    </row>
    <row r="130" spans="1:30">
      <c r="A130">
        <v>8732020</v>
      </c>
      <c r="B130" t="s">
        <v>153</v>
      </c>
      <c r="C130" t="s">
        <v>25</v>
      </c>
      <c r="D130">
        <v>0</v>
      </c>
      <c r="E130">
        <v>0</v>
      </c>
      <c r="F130">
        <v>0</v>
      </c>
      <c r="G130">
        <v>0</v>
      </c>
      <c r="H130">
        <v>0</v>
      </c>
      <c r="I130">
        <v>0</v>
      </c>
      <c r="J130">
        <v>0</v>
      </c>
      <c r="K130">
        <v>0</v>
      </c>
      <c r="L130">
        <v>0</v>
      </c>
      <c r="M130">
        <v>0</v>
      </c>
      <c r="N130">
        <v>0</v>
      </c>
      <c r="O130">
        <v>0</v>
      </c>
      <c r="P130">
        <v>0</v>
      </c>
      <c r="Q130">
        <v>0</v>
      </c>
      <c r="R130">
        <v>0</v>
      </c>
      <c r="S130">
        <v>0</v>
      </c>
      <c r="T130">
        <v>0</v>
      </c>
      <c r="AD130">
        <v>0</v>
      </c>
    </row>
    <row r="131" spans="1:30">
      <c r="A131">
        <v>8732021</v>
      </c>
      <c r="B131" t="s">
        <v>154</v>
      </c>
      <c r="C131" t="s">
        <v>25</v>
      </c>
      <c r="D131">
        <v>0</v>
      </c>
      <c r="E131">
        <v>0</v>
      </c>
      <c r="F131">
        <v>0</v>
      </c>
      <c r="G131">
        <v>0</v>
      </c>
      <c r="H131">
        <v>0</v>
      </c>
      <c r="I131">
        <v>0</v>
      </c>
      <c r="J131">
        <v>0</v>
      </c>
      <c r="K131">
        <v>0</v>
      </c>
      <c r="L131">
        <v>0</v>
      </c>
      <c r="M131">
        <v>0</v>
      </c>
      <c r="N131">
        <v>0</v>
      </c>
      <c r="O131">
        <v>0</v>
      </c>
      <c r="P131">
        <v>0</v>
      </c>
      <c r="Q131">
        <v>0</v>
      </c>
      <c r="R131">
        <v>0</v>
      </c>
      <c r="S131">
        <v>0</v>
      </c>
      <c r="T131">
        <v>0</v>
      </c>
      <c r="AD131">
        <v>0</v>
      </c>
    </row>
    <row r="132" spans="1:30">
      <c r="A132">
        <v>8732022</v>
      </c>
      <c r="B132" t="s">
        <v>155</v>
      </c>
      <c r="C132" t="s">
        <v>25</v>
      </c>
      <c r="D132">
        <v>0</v>
      </c>
      <c r="E132">
        <v>0</v>
      </c>
      <c r="F132">
        <v>0</v>
      </c>
      <c r="G132">
        <v>0</v>
      </c>
      <c r="H132">
        <v>0</v>
      </c>
      <c r="I132">
        <v>0</v>
      </c>
      <c r="J132">
        <v>0</v>
      </c>
      <c r="K132">
        <v>0</v>
      </c>
      <c r="L132">
        <v>0</v>
      </c>
      <c r="M132">
        <v>0</v>
      </c>
      <c r="N132">
        <v>0</v>
      </c>
      <c r="O132">
        <v>0</v>
      </c>
      <c r="P132">
        <v>0</v>
      </c>
      <c r="Q132">
        <v>0</v>
      </c>
      <c r="R132">
        <v>0</v>
      </c>
      <c r="S132">
        <v>0</v>
      </c>
      <c r="T132">
        <v>0</v>
      </c>
      <c r="AD132">
        <v>0</v>
      </c>
    </row>
    <row r="133" spans="1:30">
      <c r="A133">
        <v>8732023</v>
      </c>
      <c r="B133" t="s">
        <v>156</v>
      </c>
      <c r="C133" t="s">
        <v>25</v>
      </c>
      <c r="D133">
        <v>0</v>
      </c>
      <c r="E133">
        <v>0</v>
      </c>
      <c r="F133">
        <v>0</v>
      </c>
      <c r="G133">
        <v>0</v>
      </c>
      <c r="H133">
        <v>0</v>
      </c>
      <c r="I133">
        <v>0</v>
      </c>
      <c r="J133">
        <v>0</v>
      </c>
      <c r="K133">
        <v>0</v>
      </c>
      <c r="L133">
        <v>0</v>
      </c>
      <c r="M133">
        <v>0</v>
      </c>
      <c r="N133">
        <v>0</v>
      </c>
      <c r="O133">
        <v>0</v>
      </c>
      <c r="P133">
        <v>0</v>
      </c>
      <c r="Q133">
        <v>0</v>
      </c>
      <c r="R133">
        <v>0</v>
      </c>
      <c r="S133">
        <v>0</v>
      </c>
      <c r="T133">
        <v>0</v>
      </c>
      <c r="AD133">
        <v>0</v>
      </c>
    </row>
    <row r="134" spans="1:30">
      <c r="A134">
        <v>8732024</v>
      </c>
      <c r="B134" t="s">
        <v>157</v>
      </c>
      <c r="C134" t="s">
        <v>25</v>
      </c>
      <c r="D134">
        <v>0</v>
      </c>
      <c r="E134">
        <v>0</v>
      </c>
      <c r="F134">
        <v>0</v>
      </c>
      <c r="G134">
        <v>0</v>
      </c>
      <c r="H134">
        <v>0</v>
      </c>
      <c r="I134">
        <v>0</v>
      </c>
      <c r="J134">
        <v>0</v>
      </c>
      <c r="K134">
        <v>0</v>
      </c>
      <c r="L134">
        <v>0</v>
      </c>
      <c r="M134">
        <v>0</v>
      </c>
      <c r="N134">
        <v>0</v>
      </c>
      <c r="O134">
        <v>0</v>
      </c>
      <c r="P134">
        <v>0</v>
      </c>
      <c r="Q134">
        <v>0</v>
      </c>
      <c r="R134">
        <v>0</v>
      </c>
      <c r="S134">
        <v>0</v>
      </c>
      <c r="T134">
        <v>0</v>
      </c>
      <c r="AD134">
        <v>0</v>
      </c>
    </row>
    <row r="135" spans="1:30">
      <c r="A135">
        <v>8732025</v>
      </c>
      <c r="B135" t="s">
        <v>158</v>
      </c>
      <c r="C135" t="s">
        <v>25</v>
      </c>
      <c r="D135">
        <v>0</v>
      </c>
      <c r="E135">
        <v>0</v>
      </c>
      <c r="F135">
        <v>0</v>
      </c>
      <c r="G135">
        <v>0</v>
      </c>
      <c r="H135">
        <v>0</v>
      </c>
      <c r="I135">
        <v>0</v>
      </c>
      <c r="J135">
        <v>0</v>
      </c>
      <c r="K135">
        <v>0</v>
      </c>
      <c r="L135">
        <v>0</v>
      </c>
      <c r="M135">
        <v>0</v>
      </c>
      <c r="N135">
        <v>0</v>
      </c>
      <c r="O135">
        <v>0</v>
      </c>
      <c r="P135">
        <v>0</v>
      </c>
      <c r="Q135">
        <v>0</v>
      </c>
      <c r="R135">
        <v>0</v>
      </c>
      <c r="S135">
        <v>0</v>
      </c>
      <c r="T135">
        <v>0</v>
      </c>
      <c r="AD135">
        <v>0</v>
      </c>
    </row>
    <row r="136" spans="1:30">
      <c r="A136">
        <v>8732026</v>
      </c>
      <c r="B136" t="s">
        <v>159</v>
      </c>
      <c r="C136" t="s">
        <v>25</v>
      </c>
      <c r="D136">
        <v>0</v>
      </c>
      <c r="E136">
        <v>0</v>
      </c>
      <c r="F136">
        <v>0</v>
      </c>
      <c r="G136">
        <v>0</v>
      </c>
      <c r="H136">
        <v>0</v>
      </c>
      <c r="I136">
        <v>0</v>
      </c>
      <c r="J136">
        <v>0</v>
      </c>
      <c r="K136">
        <v>0</v>
      </c>
      <c r="L136">
        <v>0</v>
      </c>
      <c r="M136">
        <v>0</v>
      </c>
      <c r="N136">
        <v>0</v>
      </c>
      <c r="O136">
        <v>0</v>
      </c>
      <c r="P136">
        <v>0</v>
      </c>
      <c r="Q136">
        <v>0</v>
      </c>
      <c r="R136">
        <v>0</v>
      </c>
      <c r="S136">
        <v>0</v>
      </c>
      <c r="T136">
        <v>0</v>
      </c>
      <c r="AD136">
        <v>0</v>
      </c>
    </row>
    <row r="137" spans="1:30">
      <c r="A137">
        <v>8732027</v>
      </c>
      <c r="B137" t="s">
        <v>160</v>
      </c>
      <c r="C137" t="s">
        <v>25</v>
      </c>
      <c r="D137">
        <v>0</v>
      </c>
      <c r="E137">
        <v>0</v>
      </c>
      <c r="F137">
        <v>0</v>
      </c>
      <c r="G137">
        <v>0</v>
      </c>
      <c r="H137">
        <v>0</v>
      </c>
      <c r="I137">
        <v>0</v>
      </c>
      <c r="J137">
        <v>0</v>
      </c>
      <c r="K137">
        <v>0</v>
      </c>
      <c r="L137">
        <v>0</v>
      </c>
      <c r="M137">
        <v>0</v>
      </c>
      <c r="N137">
        <v>0</v>
      </c>
      <c r="O137">
        <v>0</v>
      </c>
      <c r="P137">
        <v>0</v>
      </c>
      <c r="Q137">
        <v>0</v>
      </c>
      <c r="R137">
        <v>0</v>
      </c>
      <c r="S137">
        <v>0</v>
      </c>
      <c r="T137">
        <v>0</v>
      </c>
      <c r="AD137">
        <v>0</v>
      </c>
    </row>
    <row r="138" spans="1:30">
      <c r="A138">
        <v>8732030</v>
      </c>
      <c r="B138" t="s">
        <v>161</v>
      </c>
      <c r="C138" t="s">
        <v>25</v>
      </c>
      <c r="D138">
        <v>0</v>
      </c>
      <c r="E138">
        <v>0</v>
      </c>
      <c r="F138">
        <v>0</v>
      </c>
      <c r="G138">
        <v>0</v>
      </c>
      <c r="H138">
        <v>0</v>
      </c>
      <c r="I138">
        <v>0</v>
      </c>
      <c r="J138">
        <v>0</v>
      </c>
      <c r="K138">
        <v>0</v>
      </c>
      <c r="L138">
        <v>0</v>
      </c>
      <c r="M138">
        <v>0</v>
      </c>
      <c r="N138">
        <v>0</v>
      </c>
      <c r="O138">
        <v>0</v>
      </c>
      <c r="P138">
        <v>0</v>
      </c>
      <c r="Q138">
        <v>0</v>
      </c>
      <c r="R138">
        <v>0</v>
      </c>
      <c r="S138">
        <v>0</v>
      </c>
      <c r="T138">
        <v>0</v>
      </c>
      <c r="AD138">
        <v>0</v>
      </c>
    </row>
    <row r="139" spans="1:30">
      <c r="A139">
        <v>8732032</v>
      </c>
      <c r="B139" t="s">
        <v>162</v>
      </c>
      <c r="C139" t="s">
        <v>25</v>
      </c>
      <c r="D139">
        <v>0</v>
      </c>
      <c r="E139">
        <v>0</v>
      </c>
      <c r="F139">
        <v>0</v>
      </c>
      <c r="G139">
        <v>0</v>
      </c>
      <c r="H139">
        <v>0</v>
      </c>
      <c r="I139">
        <v>0</v>
      </c>
      <c r="J139">
        <v>0</v>
      </c>
      <c r="K139">
        <v>0</v>
      </c>
      <c r="L139">
        <v>0</v>
      </c>
      <c r="M139">
        <v>0</v>
      </c>
      <c r="N139">
        <v>0</v>
      </c>
      <c r="O139">
        <v>0</v>
      </c>
      <c r="P139">
        <v>0</v>
      </c>
      <c r="Q139">
        <v>0</v>
      </c>
      <c r="R139">
        <v>0</v>
      </c>
      <c r="S139">
        <v>0</v>
      </c>
      <c r="T139">
        <v>0</v>
      </c>
      <c r="AD139">
        <v>0</v>
      </c>
    </row>
    <row r="140" spans="1:30">
      <c r="A140">
        <v>8732034</v>
      </c>
      <c r="B140" t="s">
        <v>163</v>
      </c>
      <c r="C140" t="s">
        <v>25</v>
      </c>
      <c r="D140">
        <v>0</v>
      </c>
      <c r="E140">
        <v>0</v>
      </c>
      <c r="F140">
        <v>0</v>
      </c>
      <c r="G140">
        <v>0</v>
      </c>
      <c r="H140">
        <v>0</v>
      </c>
      <c r="I140">
        <v>0</v>
      </c>
      <c r="J140">
        <v>0</v>
      </c>
      <c r="K140">
        <v>0</v>
      </c>
      <c r="L140">
        <v>0</v>
      </c>
      <c r="M140">
        <v>0</v>
      </c>
      <c r="N140">
        <v>0</v>
      </c>
      <c r="O140">
        <v>0</v>
      </c>
      <c r="P140">
        <v>0</v>
      </c>
      <c r="Q140">
        <v>0</v>
      </c>
      <c r="R140">
        <v>0</v>
      </c>
      <c r="S140">
        <v>0</v>
      </c>
      <c r="T140">
        <v>0</v>
      </c>
      <c r="AD140">
        <v>0</v>
      </c>
    </row>
    <row r="141" spans="1:30">
      <c r="A141">
        <v>8732036</v>
      </c>
      <c r="B141" t="s">
        <v>164</v>
      </c>
      <c r="C141" t="s">
        <v>25</v>
      </c>
      <c r="D141">
        <v>0</v>
      </c>
      <c r="E141">
        <v>0</v>
      </c>
      <c r="F141">
        <v>0</v>
      </c>
      <c r="G141">
        <v>0</v>
      </c>
      <c r="H141">
        <v>0</v>
      </c>
      <c r="I141">
        <v>0</v>
      </c>
      <c r="J141">
        <v>0</v>
      </c>
      <c r="K141">
        <v>0</v>
      </c>
      <c r="L141">
        <v>0</v>
      </c>
      <c r="M141">
        <v>0</v>
      </c>
      <c r="N141">
        <v>0</v>
      </c>
      <c r="O141">
        <v>0</v>
      </c>
      <c r="P141">
        <v>0</v>
      </c>
      <c r="Q141">
        <v>0</v>
      </c>
      <c r="R141">
        <v>0</v>
      </c>
      <c r="S141">
        <v>0</v>
      </c>
      <c r="T141">
        <v>0</v>
      </c>
      <c r="AD141">
        <v>0</v>
      </c>
    </row>
    <row r="142" spans="1:30">
      <c r="A142">
        <v>8732037</v>
      </c>
      <c r="B142" t="s">
        <v>165</v>
      </c>
      <c r="C142" t="s">
        <v>25</v>
      </c>
      <c r="D142">
        <v>0</v>
      </c>
      <c r="E142">
        <v>0</v>
      </c>
      <c r="F142">
        <v>0</v>
      </c>
      <c r="G142">
        <v>0</v>
      </c>
      <c r="H142">
        <v>0</v>
      </c>
      <c r="I142">
        <v>0</v>
      </c>
      <c r="J142">
        <v>0</v>
      </c>
      <c r="K142">
        <v>0</v>
      </c>
      <c r="L142">
        <v>0</v>
      </c>
      <c r="M142">
        <v>0</v>
      </c>
      <c r="N142">
        <v>0</v>
      </c>
      <c r="O142">
        <v>0</v>
      </c>
      <c r="P142">
        <v>0</v>
      </c>
      <c r="Q142">
        <v>0</v>
      </c>
      <c r="R142">
        <v>0</v>
      </c>
      <c r="S142">
        <v>0</v>
      </c>
      <c r="T142">
        <v>0</v>
      </c>
      <c r="AD142">
        <v>0</v>
      </c>
    </row>
    <row r="143" spans="1:30">
      <c r="A143">
        <v>8732038</v>
      </c>
      <c r="B143" t="s">
        <v>166</v>
      </c>
      <c r="C143" t="s">
        <v>25</v>
      </c>
      <c r="D143">
        <v>0</v>
      </c>
      <c r="E143">
        <v>0</v>
      </c>
      <c r="F143">
        <v>0</v>
      </c>
      <c r="G143">
        <v>0</v>
      </c>
      <c r="H143">
        <v>0</v>
      </c>
      <c r="I143">
        <v>0</v>
      </c>
      <c r="J143">
        <v>0</v>
      </c>
      <c r="K143">
        <v>0</v>
      </c>
      <c r="L143">
        <v>0</v>
      </c>
      <c r="M143">
        <v>0</v>
      </c>
      <c r="N143">
        <v>0</v>
      </c>
      <c r="O143">
        <v>0</v>
      </c>
      <c r="P143">
        <v>0</v>
      </c>
      <c r="Q143">
        <v>0</v>
      </c>
      <c r="R143">
        <v>0</v>
      </c>
      <c r="S143">
        <v>0</v>
      </c>
      <c r="T143">
        <v>0</v>
      </c>
      <c r="AD143">
        <v>0</v>
      </c>
    </row>
    <row r="144" spans="1:30">
      <c r="A144">
        <v>8732040</v>
      </c>
      <c r="B144" t="s">
        <v>167</v>
      </c>
      <c r="C144" t="s">
        <v>25</v>
      </c>
      <c r="D144">
        <v>0</v>
      </c>
      <c r="E144">
        <v>0</v>
      </c>
      <c r="F144">
        <v>0</v>
      </c>
      <c r="G144">
        <v>0</v>
      </c>
      <c r="H144">
        <v>0</v>
      </c>
      <c r="I144">
        <v>0</v>
      </c>
      <c r="J144">
        <v>0</v>
      </c>
      <c r="K144">
        <v>0</v>
      </c>
      <c r="L144">
        <v>0</v>
      </c>
      <c r="M144">
        <v>0</v>
      </c>
      <c r="N144">
        <v>0</v>
      </c>
      <c r="O144">
        <v>0</v>
      </c>
      <c r="P144">
        <v>0</v>
      </c>
      <c r="Q144">
        <v>0</v>
      </c>
      <c r="R144">
        <v>0</v>
      </c>
      <c r="S144">
        <v>0</v>
      </c>
      <c r="T144">
        <v>0</v>
      </c>
      <c r="AD144">
        <v>0</v>
      </c>
    </row>
    <row r="145" spans="1:30">
      <c r="A145">
        <v>8732041</v>
      </c>
      <c r="B145" t="s">
        <v>168</v>
      </c>
      <c r="C145" t="s">
        <v>25</v>
      </c>
      <c r="D145">
        <v>0</v>
      </c>
      <c r="E145">
        <v>0</v>
      </c>
      <c r="F145">
        <v>0</v>
      </c>
      <c r="G145">
        <v>0</v>
      </c>
      <c r="H145">
        <v>0</v>
      </c>
      <c r="I145">
        <v>0</v>
      </c>
      <c r="J145">
        <v>0</v>
      </c>
      <c r="K145">
        <v>0</v>
      </c>
      <c r="L145">
        <v>0</v>
      </c>
      <c r="M145">
        <v>0</v>
      </c>
      <c r="N145">
        <v>0</v>
      </c>
      <c r="O145">
        <v>0</v>
      </c>
      <c r="P145">
        <v>0</v>
      </c>
      <c r="Q145">
        <v>0</v>
      </c>
      <c r="R145">
        <v>0</v>
      </c>
      <c r="S145">
        <v>0</v>
      </c>
      <c r="T145">
        <v>0</v>
      </c>
      <c r="AD145">
        <v>0</v>
      </c>
    </row>
    <row r="146" spans="1:30">
      <c r="A146">
        <v>8732042</v>
      </c>
      <c r="B146" t="s">
        <v>169</v>
      </c>
      <c r="C146" t="s">
        <v>25</v>
      </c>
      <c r="D146">
        <v>0</v>
      </c>
      <c r="E146">
        <v>0</v>
      </c>
      <c r="F146">
        <v>0</v>
      </c>
      <c r="G146">
        <v>0</v>
      </c>
      <c r="H146">
        <v>0</v>
      </c>
      <c r="I146">
        <v>0</v>
      </c>
      <c r="J146">
        <v>0</v>
      </c>
      <c r="K146">
        <v>0</v>
      </c>
      <c r="L146">
        <v>0</v>
      </c>
      <c r="M146">
        <v>0</v>
      </c>
      <c r="N146">
        <v>0</v>
      </c>
      <c r="O146">
        <v>0</v>
      </c>
      <c r="P146">
        <v>0</v>
      </c>
      <c r="Q146">
        <v>0</v>
      </c>
      <c r="R146">
        <v>0</v>
      </c>
      <c r="S146">
        <v>0</v>
      </c>
      <c r="T146">
        <v>0</v>
      </c>
      <c r="AD146">
        <v>0</v>
      </c>
    </row>
    <row r="147" spans="1:30">
      <c r="A147">
        <v>8732044</v>
      </c>
      <c r="B147" t="s">
        <v>623</v>
      </c>
      <c r="C147" t="s">
        <v>25</v>
      </c>
      <c r="D147">
        <v>0</v>
      </c>
      <c r="E147">
        <v>0</v>
      </c>
      <c r="F147">
        <v>0</v>
      </c>
      <c r="G147">
        <v>0</v>
      </c>
      <c r="H147">
        <v>0</v>
      </c>
      <c r="I147">
        <v>0</v>
      </c>
      <c r="J147">
        <v>0</v>
      </c>
      <c r="K147">
        <v>0</v>
      </c>
      <c r="L147">
        <v>0</v>
      </c>
      <c r="M147">
        <v>0</v>
      </c>
      <c r="N147">
        <v>0</v>
      </c>
      <c r="O147">
        <v>0</v>
      </c>
      <c r="P147">
        <v>0</v>
      </c>
      <c r="Q147">
        <v>0</v>
      </c>
      <c r="R147">
        <v>0</v>
      </c>
      <c r="S147">
        <v>0</v>
      </c>
      <c r="T147">
        <v>0</v>
      </c>
      <c r="AD147">
        <v>0</v>
      </c>
    </row>
    <row r="148" spans="1:30">
      <c r="A148">
        <v>8732045</v>
      </c>
      <c r="B148" t="s">
        <v>171</v>
      </c>
      <c r="C148" t="s">
        <v>25</v>
      </c>
      <c r="D148">
        <v>0</v>
      </c>
      <c r="E148">
        <v>0</v>
      </c>
      <c r="F148">
        <v>0</v>
      </c>
      <c r="G148">
        <v>0</v>
      </c>
      <c r="H148">
        <v>0</v>
      </c>
      <c r="I148">
        <v>0</v>
      </c>
      <c r="J148">
        <v>0</v>
      </c>
      <c r="K148">
        <v>0</v>
      </c>
      <c r="L148">
        <v>0</v>
      </c>
      <c r="M148">
        <v>0</v>
      </c>
      <c r="N148">
        <v>0</v>
      </c>
      <c r="O148">
        <v>0</v>
      </c>
      <c r="P148">
        <v>0</v>
      </c>
      <c r="Q148">
        <v>0</v>
      </c>
      <c r="R148">
        <v>0</v>
      </c>
      <c r="S148">
        <v>0</v>
      </c>
      <c r="T148">
        <v>0</v>
      </c>
      <c r="AD148">
        <v>0</v>
      </c>
    </row>
    <row r="149" spans="1:30">
      <c r="A149">
        <v>8732049</v>
      </c>
      <c r="B149" t="s">
        <v>172</v>
      </c>
      <c r="C149" t="s">
        <v>25</v>
      </c>
      <c r="D149">
        <v>0</v>
      </c>
      <c r="E149">
        <v>0</v>
      </c>
      <c r="F149">
        <v>0</v>
      </c>
      <c r="G149">
        <v>0</v>
      </c>
      <c r="H149">
        <v>0</v>
      </c>
      <c r="I149">
        <v>0</v>
      </c>
      <c r="J149">
        <v>0</v>
      </c>
      <c r="K149">
        <v>0</v>
      </c>
      <c r="L149">
        <v>0</v>
      </c>
      <c r="M149">
        <v>0</v>
      </c>
      <c r="N149">
        <v>0</v>
      </c>
      <c r="O149">
        <v>0</v>
      </c>
      <c r="P149">
        <v>0</v>
      </c>
      <c r="Q149">
        <v>0</v>
      </c>
      <c r="R149">
        <v>0</v>
      </c>
      <c r="S149">
        <v>0</v>
      </c>
      <c r="T149">
        <v>0</v>
      </c>
      <c r="AD149">
        <v>0</v>
      </c>
    </row>
    <row r="150" spans="1:30">
      <c r="A150">
        <v>8732050</v>
      </c>
      <c r="B150" t="s">
        <v>173</v>
      </c>
      <c r="C150" t="s">
        <v>25</v>
      </c>
      <c r="D150">
        <v>0</v>
      </c>
      <c r="E150">
        <v>0</v>
      </c>
      <c r="F150">
        <v>0</v>
      </c>
      <c r="G150">
        <v>0</v>
      </c>
      <c r="H150">
        <v>0</v>
      </c>
      <c r="I150">
        <v>0</v>
      </c>
      <c r="J150">
        <v>0</v>
      </c>
      <c r="K150">
        <v>0</v>
      </c>
      <c r="L150">
        <v>0</v>
      </c>
      <c r="M150">
        <v>0</v>
      </c>
      <c r="N150">
        <v>0</v>
      </c>
      <c r="O150">
        <v>0</v>
      </c>
      <c r="P150">
        <v>0</v>
      </c>
      <c r="Q150">
        <v>0</v>
      </c>
      <c r="R150">
        <v>0</v>
      </c>
      <c r="S150">
        <v>0</v>
      </c>
      <c r="T150">
        <v>0</v>
      </c>
      <c r="AD150">
        <v>0</v>
      </c>
    </row>
    <row r="151" spans="1:30">
      <c r="A151">
        <v>8732051</v>
      </c>
      <c r="B151" t="s">
        <v>174</v>
      </c>
      <c r="C151" t="s">
        <v>25</v>
      </c>
      <c r="D151">
        <v>0</v>
      </c>
      <c r="E151">
        <v>0</v>
      </c>
      <c r="F151">
        <v>0</v>
      </c>
      <c r="G151">
        <v>0</v>
      </c>
      <c r="H151">
        <v>0</v>
      </c>
      <c r="I151">
        <v>0</v>
      </c>
      <c r="J151">
        <v>0</v>
      </c>
      <c r="K151">
        <v>0</v>
      </c>
      <c r="L151">
        <v>0</v>
      </c>
      <c r="M151">
        <v>0</v>
      </c>
      <c r="N151">
        <v>0</v>
      </c>
      <c r="O151">
        <v>0</v>
      </c>
      <c r="P151">
        <v>0</v>
      </c>
      <c r="Q151">
        <v>0</v>
      </c>
      <c r="R151">
        <v>0</v>
      </c>
      <c r="S151">
        <v>0</v>
      </c>
      <c r="T151">
        <v>0</v>
      </c>
      <c r="AD151">
        <v>0</v>
      </c>
    </row>
    <row r="152" spans="1:30">
      <c r="A152">
        <v>8732052</v>
      </c>
      <c r="B152" t="s">
        <v>175</v>
      </c>
      <c r="C152" t="s">
        <v>25</v>
      </c>
      <c r="D152">
        <v>0</v>
      </c>
      <c r="E152">
        <v>0</v>
      </c>
      <c r="F152">
        <v>0</v>
      </c>
      <c r="G152">
        <v>0</v>
      </c>
      <c r="H152">
        <v>0</v>
      </c>
      <c r="I152">
        <v>0</v>
      </c>
      <c r="J152">
        <v>0</v>
      </c>
      <c r="K152">
        <v>0</v>
      </c>
      <c r="L152">
        <v>0</v>
      </c>
      <c r="M152">
        <v>0</v>
      </c>
      <c r="N152">
        <v>0</v>
      </c>
      <c r="O152">
        <v>0</v>
      </c>
      <c r="P152">
        <v>0</v>
      </c>
      <c r="Q152">
        <v>0</v>
      </c>
      <c r="R152">
        <v>0</v>
      </c>
      <c r="S152">
        <v>0</v>
      </c>
      <c r="T152">
        <v>0</v>
      </c>
      <c r="AD152">
        <v>0</v>
      </c>
    </row>
    <row r="153" spans="1:30">
      <c r="A153">
        <v>8732053</v>
      </c>
      <c r="B153" t="s">
        <v>176</v>
      </c>
      <c r="C153" t="s">
        <v>25</v>
      </c>
      <c r="D153">
        <v>0</v>
      </c>
      <c r="E153">
        <v>0</v>
      </c>
      <c r="F153">
        <v>0</v>
      </c>
      <c r="G153">
        <v>0</v>
      </c>
      <c r="H153">
        <v>0</v>
      </c>
      <c r="I153">
        <v>0</v>
      </c>
      <c r="J153">
        <v>0</v>
      </c>
      <c r="K153">
        <v>0</v>
      </c>
      <c r="L153">
        <v>0</v>
      </c>
      <c r="M153">
        <v>0</v>
      </c>
      <c r="N153">
        <v>0</v>
      </c>
      <c r="O153">
        <v>0</v>
      </c>
      <c r="P153">
        <v>0</v>
      </c>
      <c r="Q153">
        <v>0</v>
      </c>
      <c r="R153">
        <v>0</v>
      </c>
      <c r="S153">
        <v>0</v>
      </c>
      <c r="T153">
        <v>0</v>
      </c>
      <c r="AD153">
        <v>0</v>
      </c>
    </row>
    <row r="154" spans="1:30">
      <c r="A154">
        <v>8732055</v>
      </c>
      <c r="B154" t="s">
        <v>177</v>
      </c>
      <c r="C154" t="s">
        <v>25</v>
      </c>
      <c r="D154">
        <v>0</v>
      </c>
      <c r="E154">
        <v>0</v>
      </c>
      <c r="F154">
        <v>0</v>
      </c>
      <c r="G154">
        <v>0</v>
      </c>
      <c r="H154">
        <v>0</v>
      </c>
      <c r="I154">
        <v>0</v>
      </c>
      <c r="J154">
        <v>0</v>
      </c>
      <c r="K154">
        <v>0</v>
      </c>
      <c r="L154">
        <v>0</v>
      </c>
      <c r="M154">
        <v>0</v>
      </c>
      <c r="N154">
        <v>0</v>
      </c>
      <c r="O154">
        <v>0</v>
      </c>
      <c r="P154">
        <v>0</v>
      </c>
      <c r="Q154">
        <v>0</v>
      </c>
      <c r="R154">
        <v>0</v>
      </c>
      <c r="S154">
        <v>0</v>
      </c>
      <c r="T154">
        <v>0</v>
      </c>
      <c r="AD154">
        <v>0</v>
      </c>
    </row>
    <row r="155" spans="1:30">
      <c r="A155">
        <v>8732057</v>
      </c>
      <c r="B155" t="s">
        <v>178</v>
      </c>
      <c r="C155" t="s">
        <v>25</v>
      </c>
      <c r="D155">
        <v>0</v>
      </c>
      <c r="E155">
        <v>0</v>
      </c>
      <c r="F155">
        <v>0</v>
      </c>
      <c r="G155">
        <v>0</v>
      </c>
      <c r="H155">
        <v>0</v>
      </c>
      <c r="I155">
        <v>0</v>
      </c>
      <c r="J155">
        <v>0</v>
      </c>
      <c r="K155">
        <v>0</v>
      </c>
      <c r="L155">
        <v>0</v>
      </c>
      <c r="M155">
        <v>0</v>
      </c>
      <c r="N155">
        <v>0</v>
      </c>
      <c r="O155">
        <v>0</v>
      </c>
      <c r="P155">
        <v>0</v>
      </c>
      <c r="Q155">
        <v>0</v>
      </c>
      <c r="R155">
        <v>0</v>
      </c>
      <c r="S155">
        <v>0</v>
      </c>
      <c r="T155">
        <v>0</v>
      </c>
      <c r="AD155">
        <v>0</v>
      </c>
    </row>
    <row r="156" spans="1:30">
      <c r="A156">
        <v>8732058</v>
      </c>
      <c r="B156" t="s">
        <v>179</v>
      </c>
      <c r="C156" t="s">
        <v>25</v>
      </c>
      <c r="D156">
        <v>0</v>
      </c>
      <c r="E156">
        <v>0</v>
      </c>
      <c r="F156">
        <v>0</v>
      </c>
      <c r="G156">
        <v>0</v>
      </c>
      <c r="H156">
        <v>0</v>
      </c>
      <c r="I156">
        <v>0</v>
      </c>
      <c r="J156">
        <v>0</v>
      </c>
      <c r="K156">
        <v>0</v>
      </c>
      <c r="L156">
        <v>0</v>
      </c>
      <c r="M156">
        <v>0</v>
      </c>
      <c r="N156">
        <v>0</v>
      </c>
      <c r="O156">
        <v>0</v>
      </c>
      <c r="P156">
        <v>0</v>
      </c>
      <c r="Q156">
        <v>0</v>
      </c>
      <c r="R156">
        <v>0</v>
      </c>
      <c r="S156">
        <v>0</v>
      </c>
      <c r="T156">
        <v>0</v>
      </c>
      <c r="AD156">
        <v>0</v>
      </c>
    </row>
    <row r="157" spans="1:30">
      <c r="A157">
        <v>8732061</v>
      </c>
      <c r="B157" t="s">
        <v>180</v>
      </c>
      <c r="C157" t="s">
        <v>25</v>
      </c>
      <c r="D157">
        <v>0</v>
      </c>
      <c r="E157">
        <v>0</v>
      </c>
      <c r="F157">
        <v>0</v>
      </c>
      <c r="G157">
        <v>0</v>
      </c>
      <c r="H157">
        <v>0</v>
      </c>
      <c r="I157">
        <v>0</v>
      </c>
      <c r="J157">
        <v>0</v>
      </c>
      <c r="K157">
        <v>0</v>
      </c>
      <c r="L157">
        <v>0</v>
      </c>
      <c r="M157">
        <v>0</v>
      </c>
      <c r="N157">
        <v>0</v>
      </c>
      <c r="O157">
        <v>0</v>
      </c>
      <c r="P157">
        <v>0</v>
      </c>
      <c r="Q157">
        <v>0</v>
      </c>
      <c r="R157">
        <v>0</v>
      </c>
      <c r="S157">
        <v>0</v>
      </c>
      <c r="T157">
        <v>0</v>
      </c>
      <c r="AD157">
        <v>0</v>
      </c>
    </row>
    <row r="158" spans="1:30">
      <c r="A158">
        <v>8732067</v>
      </c>
      <c r="B158" t="s">
        <v>181</v>
      </c>
      <c r="C158" t="s">
        <v>25</v>
      </c>
      <c r="D158">
        <v>0</v>
      </c>
      <c r="E158">
        <v>0</v>
      </c>
      <c r="F158">
        <v>0</v>
      </c>
      <c r="G158">
        <v>0</v>
      </c>
      <c r="H158">
        <v>0</v>
      </c>
      <c r="I158">
        <v>0</v>
      </c>
      <c r="J158">
        <v>0</v>
      </c>
      <c r="K158">
        <v>0</v>
      </c>
      <c r="L158">
        <v>0</v>
      </c>
      <c r="M158">
        <v>0</v>
      </c>
      <c r="N158">
        <v>0</v>
      </c>
      <c r="O158">
        <v>0</v>
      </c>
      <c r="P158">
        <v>0</v>
      </c>
      <c r="Q158">
        <v>0</v>
      </c>
      <c r="R158">
        <v>0</v>
      </c>
      <c r="S158">
        <v>0</v>
      </c>
      <c r="T158">
        <v>0</v>
      </c>
      <c r="AD158">
        <v>0</v>
      </c>
    </row>
    <row r="159" spans="1:30">
      <c r="A159">
        <v>8732071</v>
      </c>
      <c r="B159" t="s">
        <v>182</v>
      </c>
      <c r="C159" t="s">
        <v>25</v>
      </c>
      <c r="D159">
        <v>0</v>
      </c>
      <c r="E159">
        <v>0</v>
      </c>
      <c r="F159">
        <v>0</v>
      </c>
      <c r="G159">
        <v>0</v>
      </c>
      <c r="H159">
        <v>0</v>
      </c>
      <c r="I159">
        <v>0</v>
      </c>
      <c r="J159">
        <v>0</v>
      </c>
      <c r="K159">
        <v>0</v>
      </c>
      <c r="L159">
        <v>0</v>
      </c>
      <c r="M159">
        <v>0</v>
      </c>
      <c r="N159">
        <v>0</v>
      </c>
      <c r="O159">
        <v>0</v>
      </c>
      <c r="P159">
        <v>0</v>
      </c>
      <c r="Q159">
        <v>0</v>
      </c>
      <c r="R159">
        <v>0</v>
      </c>
      <c r="S159">
        <v>0</v>
      </c>
      <c r="T159">
        <v>0</v>
      </c>
      <c r="AD159">
        <v>0</v>
      </c>
    </row>
    <row r="160" spans="1:30">
      <c r="A160">
        <v>8732072</v>
      </c>
      <c r="B160" t="s">
        <v>183</v>
      </c>
      <c r="C160" t="s">
        <v>25</v>
      </c>
      <c r="D160">
        <v>0</v>
      </c>
      <c r="E160">
        <v>0</v>
      </c>
      <c r="F160">
        <v>0</v>
      </c>
      <c r="G160">
        <v>0</v>
      </c>
      <c r="H160">
        <v>0</v>
      </c>
      <c r="I160">
        <v>0</v>
      </c>
      <c r="J160">
        <v>0</v>
      </c>
      <c r="K160">
        <v>0</v>
      </c>
      <c r="L160">
        <v>0</v>
      </c>
      <c r="M160">
        <v>0</v>
      </c>
      <c r="N160">
        <v>0</v>
      </c>
      <c r="O160">
        <v>0</v>
      </c>
      <c r="P160">
        <v>0</v>
      </c>
      <c r="Q160">
        <v>0</v>
      </c>
      <c r="R160">
        <v>0</v>
      </c>
      <c r="S160">
        <v>0</v>
      </c>
      <c r="T160">
        <v>0</v>
      </c>
      <c r="AD160">
        <v>0</v>
      </c>
    </row>
    <row r="161" spans="1:30">
      <c r="A161">
        <v>8732073</v>
      </c>
      <c r="B161" t="s">
        <v>184</v>
      </c>
      <c r="C161" t="s">
        <v>25</v>
      </c>
      <c r="D161">
        <v>0</v>
      </c>
      <c r="E161">
        <v>0</v>
      </c>
      <c r="F161">
        <v>0</v>
      </c>
      <c r="G161">
        <v>0</v>
      </c>
      <c r="H161">
        <v>0</v>
      </c>
      <c r="I161">
        <v>0</v>
      </c>
      <c r="J161">
        <v>0</v>
      </c>
      <c r="K161">
        <v>0</v>
      </c>
      <c r="L161">
        <v>0</v>
      </c>
      <c r="M161">
        <v>0</v>
      </c>
      <c r="N161">
        <v>0</v>
      </c>
      <c r="O161">
        <v>0</v>
      </c>
      <c r="P161">
        <v>0</v>
      </c>
      <c r="Q161">
        <v>0</v>
      </c>
      <c r="R161">
        <v>0</v>
      </c>
      <c r="S161">
        <v>0</v>
      </c>
      <c r="T161">
        <v>0</v>
      </c>
      <c r="AD161">
        <v>0</v>
      </c>
    </row>
    <row r="162" spans="1:30">
      <c r="A162">
        <v>8732076</v>
      </c>
      <c r="B162" t="s">
        <v>185</v>
      </c>
      <c r="C162" t="s">
        <v>25</v>
      </c>
      <c r="D162">
        <v>0</v>
      </c>
      <c r="E162">
        <v>0</v>
      </c>
      <c r="F162">
        <v>0</v>
      </c>
      <c r="G162">
        <v>0</v>
      </c>
      <c r="H162">
        <v>0</v>
      </c>
      <c r="I162">
        <v>0</v>
      </c>
      <c r="J162">
        <v>0</v>
      </c>
      <c r="K162">
        <v>0</v>
      </c>
      <c r="L162">
        <v>0</v>
      </c>
      <c r="M162">
        <v>0</v>
      </c>
      <c r="N162">
        <v>0</v>
      </c>
      <c r="O162">
        <v>0</v>
      </c>
      <c r="P162">
        <v>0</v>
      </c>
      <c r="Q162">
        <v>0</v>
      </c>
      <c r="R162">
        <v>0</v>
      </c>
      <c r="S162">
        <v>0</v>
      </c>
      <c r="T162">
        <v>0</v>
      </c>
      <c r="AD162">
        <v>0</v>
      </c>
    </row>
    <row r="163" spans="1:30">
      <c r="A163">
        <v>8732078</v>
      </c>
      <c r="B163" t="s">
        <v>186</v>
      </c>
      <c r="C163" t="s">
        <v>25</v>
      </c>
      <c r="D163">
        <v>0</v>
      </c>
      <c r="E163">
        <v>0</v>
      </c>
      <c r="F163">
        <v>0</v>
      </c>
      <c r="G163">
        <v>0</v>
      </c>
      <c r="H163">
        <v>0</v>
      </c>
      <c r="I163">
        <v>0</v>
      </c>
      <c r="J163">
        <v>0</v>
      </c>
      <c r="K163">
        <v>0</v>
      </c>
      <c r="L163">
        <v>0</v>
      </c>
      <c r="M163">
        <v>0</v>
      </c>
      <c r="N163">
        <v>0</v>
      </c>
      <c r="O163">
        <v>0</v>
      </c>
      <c r="P163">
        <v>0</v>
      </c>
      <c r="Q163">
        <v>0</v>
      </c>
      <c r="R163">
        <v>0</v>
      </c>
      <c r="S163">
        <v>0</v>
      </c>
      <c r="T163">
        <v>0</v>
      </c>
      <c r="AD163">
        <v>0</v>
      </c>
    </row>
    <row r="164" spans="1:30">
      <c r="A164">
        <v>8732079</v>
      </c>
      <c r="B164" t="s">
        <v>187</v>
      </c>
      <c r="C164" t="s">
        <v>25</v>
      </c>
      <c r="D164">
        <v>0</v>
      </c>
      <c r="E164">
        <v>0</v>
      </c>
      <c r="F164">
        <v>0</v>
      </c>
      <c r="G164">
        <v>0</v>
      </c>
      <c r="H164">
        <v>0</v>
      </c>
      <c r="I164">
        <v>0</v>
      </c>
      <c r="J164">
        <v>0</v>
      </c>
      <c r="K164">
        <v>0</v>
      </c>
      <c r="L164">
        <v>0</v>
      </c>
      <c r="M164">
        <v>0</v>
      </c>
      <c r="N164">
        <v>0</v>
      </c>
      <c r="O164">
        <v>0</v>
      </c>
      <c r="P164">
        <v>0</v>
      </c>
      <c r="Q164">
        <v>0</v>
      </c>
      <c r="R164">
        <v>0</v>
      </c>
      <c r="S164">
        <v>0</v>
      </c>
      <c r="T164">
        <v>0</v>
      </c>
      <c r="AD164">
        <v>0</v>
      </c>
    </row>
    <row r="165" spans="1:30">
      <c r="A165">
        <v>8732081</v>
      </c>
      <c r="B165" t="s">
        <v>188</v>
      </c>
      <c r="C165" t="s">
        <v>25</v>
      </c>
      <c r="D165">
        <v>0</v>
      </c>
      <c r="E165">
        <v>0</v>
      </c>
      <c r="F165">
        <v>0</v>
      </c>
      <c r="G165">
        <v>0</v>
      </c>
      <c r="H165">
        <v>0</v>
      </c>
      <c r="I165">
        <v>0</v>
      </c>
      <c r="J165">
        <v>0</v>
      </c>
      <c r="K165">
        <v>0</v>
      </c>
      <c r="L165">
        <v>0</v>
      </c>
      <c r="M165">
        <v>0</v>
      </c>
      <c r="N165">
        <v>0</v>
      </c>
      <c r="O165">
        <v>0</v>
      </c>
      <c r="P165">
        <v>0</v>
      </c>
      <c r="Q165">
        <v>0</v>
      </c>
      <c r="R165">
        <v>0</v>
      </c>
      <c r="S165">
        <v>0</v>
      </c>
      <c r="T165">
        <v>0</v>
      </c>
      <c r="AD165">
        <v>0</v>
      </c>
    </row>
    <row r="166" spans="1:30">
      <c r="A166">
        <v>8732085</v>
      </c>
      <c r="B166" t="s">
        <v>189</v>
      </c>
      <c r="C166" t="s">
        <v>25</v>
      </c>
      <c r="D166">
        <v>0</v>
      </c>
      <c r="E166">
        <v>0</v>
      </c>
      <c r="F166">
        <v>0</v>
      </c>
      <c r="G166">
        <v>0</v>
      </c>
      <c r="H166">
        <v>0</v>
      </c>
      <c r="I166">
        <v>0</v>
      </c>
      <c r="J166">
        <v>0</v>
      </c>
      <c r="K166">
        <v>0</v>
      </c>
      <c r="L166">
        <v>0</v>
      </c>
      <c r="M166">
        <v>0</v>
      </c>
      <c r="N166">
        <v>0</v>
      </c>
      <c r="O166">
        <v>0</v>
      </c>
      <c r="P166">
        <v>0</v>
      </c>
      <c r="Q166">
        <v>0</v>
      </c>
      <c r="R166">
        <v>0</v>
      </c>
      <c r="S166">
        <v>0</v>
      </c>
      <c r="T166">
        <v>0</v>
      </c>
      <c r="AD166">
        <v>0</v>
      </c>
    </row>
    <row r="167" spans="1:30">
      <c r="A167">
        <v>8732086</v>
      </c>
      <c r="B167" t="s">
        <v>190</v>
      </c>
      <c r="C167" t="s">
        <v>25</v>
      </c>
      <c r="D167">
        <v>0</v>
      </c>
      <c r="E167">
        <v>0</v>
      </c>
      <c r="F167">
        <v>0</v>
      </c>
      <c r="G167">
        <v>0</v>
      </c>
      <c r="H167">
        <v>0</v>
      </c>
      <c r="I167">
        <v>0</v>
      </c>
      <c r="J167">
        <v>0</v>
      </c>
      <c r="K167">
        <v>0</v>
      </c>
      <c r="L167">
        <v>0</v>
      </c>
      <c r="M167">
        <v>0</v>
      </c>
      <c r="N167">
        <v>0</v>
      </c>
      <c r="O167">
        <v>0</v>
      </c>
      <c r="P167">
        <v>0</v>
      </c>
      <c r="Q167">
        <v>0</v>
      </c>
      <c r="R167">
        <v>0</v>
      </c>
      <c r="S167">
        <v>0</v>
      </c>
      <c r="T167">
        <v>0</v>
      </c>
      <c r="AD167">
        <v>0</v>
      </c>
    </row>
    <row r="168" spans="1:30">
      <c r="A168">
        <v>8732087</v>
      </c>
      <c r="B168" t="s">
        <v>191</v>
      </c>
      <c r="C168" t="s">
        <v>25</v>
      </c>
      <c r="D168">
        <v>0</v>
      </c>
      <c r="E168">
        <v>0</v>
      </c>
      <c r="F168">
        <v>0</v>
      </c>
      <c r="G168">
        <v>0</v>
      </c>
      <c r="H168">
        <v>0</v>
      </c>
      <c r="I168">
        <v>0</v>
      </c>
      <c r="J168">
        <v>0</v>
      </c>
      <c r="K168">
        <v>0</v>
      </c>
      <c r="L168">
        <v>0</v>
      </c>
      <c r="M168">
        <v>0</v>
      </c>
      <c r="N168">
        <v>0</v>
      </c>
      <c r="O168">
        <v>0</v>
      </c>
      <c r="P168">
        <v>0</v>
      </c>
      <c r="Q168">
        <v>0</v>
      </c>
      <c r="R168">
        <v>0</v>
      </c>
      <c r="S168">
        <v>0</v>
      </c>
      <c r="T168">
        <v>0</v>
      </c>
      <c r="AD168">
        <v>0</v>
      </c>
    </row>
    <row r="169" spans="1:30">
      <c r="A169">
        <v>8732088</v>
      </c>
      <c r="B169" t="s">
        <v>192</v>
      </c>
      <c r="C169" t="s">
        <v>25</v>
      </c>
      <c r="D169">
        <v>0</v>
      </c>
      <c r="E169">
        <v>0</v>
      </c>
      <c r="F169">
        <v>0</v>
      </c>
      <c r="G169">
        <v>0</v>
      </c>
      <c r="H169">
        <v>0</v>
      </c>
      <c r="I169">
        <v>0</v>
      </c>
      <c r="J169">
        <v>0</v>
      </c>
      <c r="K169">
        <v>0</v>
      </c>
      <c r="L169">
        <v>0</v>
      </c>
      <c r="M169">
        <v>0</v>
      </c>
      <c r="N169">
        <v>0</v>
      </c>
      <c r="O169">
        <v>0</v>
      </c>
      <c r="P169">
        <v>0</v>
      </c>
      <c r="Q169">
        <v>0</v>
      </c>
      <c r="R169">
        <v>0</v>
      </c>
      <c r="S169">
        <v>0</v>
      </c>
      <c r="T169">
        <v>0</v>
      </c>
      <c r="AD169">
        <v>0</v>
      </c>
    </row>
    <row r="170" spans="1:30">
      <c r="A170">
        <v>8732089</v>
      </c>
      <c r="B170" t="s">
        <v>193</v>
      </c>
      <c r="C170" t="s">
        <v>25</v>
      </c>
      <c r="D170">
        <v>0</v>
      </c>
      <c r="E170">
        <v>0</v>
      </c>
      <c r="F170">
        <v>0</v>
      </c>
      <c r="G170">
        <v>0</v>
      </c>
      <c r="H170">
        <v>0</v>
      </c>
      <c r="I170">
        <v>0</v>
      </c>
      <c r="J170">
        <v>0</v>
      </c>
      <c r="K170">
        <v>0</v>
      </c>
      <c r="L170">
        <v>0</v>
      </c>
      <c r="M170">
        <v>0</v>
      </c>
      <c r="N170">
        <v>0</v>
      </c>
      <c r="O170">
        <v>0</v>
      </c>
      <c r="P170">
        <v>0</v>
      </c>
      <c r="Q170">
        <v>0</v>
      </c>
      <c r="R170">
        <v>0</v>
      </c>
      <c r="S170">
        <v>0</v>
      </c>
      <c r="T170">
        <v>0</v>
      </c>
      <c r="AD170">
        <v>0</v>
      </c>
    </row>
    <row r="171" spans="1:30">
      <c r="A171">
        <v>8732092</v>
      </c>
      <c r="B171" t="s">
        <v>194</v>
      </c>
      <c r="C171" t="s">
        <v>25</v>
      </c>
      <c r="D171">
        <v>0</v>
      </c>
      <c r="E171">
        <v>0</v>
      </c>
      <c r="F171">
        <v>0</v>
      </c>
      <c r="G171">
        <v>0</v>
      </c>
      <c r="H171">
        <v>0</v>
      </c>
      <c r="I171">
        <v>0</v>
      </c>
      <c r="J171">
        <v>0</v>
      </c>
      <c r="K171">
        <v>0</v>
      </c>
      <c r="L171">
        <v>0</v>
      </c>
      <c r="M171">
        <v>0</v>
      </c>
      <c r="N171">
        <v>0</v>
      </c>
      <c r="O171">
        <v>0</v>
      </c>
      <c r="P171">
        <v>0</v>
      </c>
      <c r="Q171">
        <v>0</v>
      </c>
      <c r="R171">
        <v>0</v>
      </c>
      <c r="S171">
        <v>0</v>
      </c>
      <c r="T171">
        <v>0</v>
      </c>
      <c r="AD171">
        <v>0</v>
      </c>
    </row>
    <row r="172" spans="1:30">
      <c r="A172">
        <v>8732094</v>
      </c>
      <c r="B172" t="s">
        <v>195</v>
      </c>
      <c r="C172" t="s">
        <v>25</v>
      </c>
      <c r="D172">
        <v>0</v>
      </c>
      <c r="E172">
        <v>0</v>
      </c>
      <c r="F172">
        <v>0</v>
      </c>
      <c r="G172">
        <v>0</v>
      </c>
      <c r="H172">
        <v>0</v>
      </c>
      <c r="I172">
        <v>0</v>
      </c>
      <c r="J172">
        <v>0</v>
      </c>
      <c r="K172">
        <v>0</v>
      </c>
      <c r="L172">
        <v>0</v>
      </c>
      <c r="M172">
        <v>0</v>
      </c>
      <c r="N172">
        <v>0</v>
      </c>
      <c r="O172">
        <v>0</v>
      </c>
      <c r="P172">
        <v>0</v>
      </c>
      <c r="Q172">
        <v>0</v>
      </c>
      <c r="R172">
        <v>0</v>
      </c>
      <c r="S172">
        <v>0</v>
      </c>
      <c r="T172">
        <v>0</v>
      </c>
      <c r="AD172">
        <v>0</v>
      </c>
    </row>
    <row r="173" spans="1:30">
      <c r="A173">
        <v>8732096</v>
      </c>
      <c r="B173" t="s">
        <v>196</v>
      </c>
      <c r="C173" t="s">
        <v>25</v>
      </c>
      <c r="D173">
        <v>0</v>
      </c>
      <c r="E173">
        <v>0</v>
      </c>
      <c r="F173">
        <v>0</v>
      </c>
      <c r="G173">
        <v>0</v>
      </c>
      <c r="H173">
        <v>0</v>
      </c>
      <c r="I173">
        <v>0</v>
      </c>
      <c r="J173">
        <v>0</v>
      </c>
      <c r="K173">
        <v>0</v>
      </c>
      <c r="L173">
        <v>0</v>
      </c>
      <c r="M173">
        <v>0</v>
      </c>
      <c r="N173">
        <v>0</v>
      </c>
      <c r="O173">
        <v>0</v>
      </c>
      <c r="P173">
        <v>0</v>
      </c>
      <c r="Q173">
        <v>0</v>
      </c>
      <c r="R173">
        <v>0</v>
      </c>
      <c r="S173">
        <v>0</v>
      </c>
      <c r="T173">
        <v>0</v>
      </c>
      <c r="AD173">
        <v>0</v>
      </c>
    </row>
    <row r="174" spans="1:30">
      <c r="A174">
        <v>8732098</v>
      </c>
      <c r="B174" t="s">
        <v>197</v>
      </c>
      <c r="C174" t="s">
        <v>25</v>
      </c>
      <c r="D174">
        <v>0</v>
      </c>
      <c r="E174">
        <v>0</v>
      </c>
      <c r="F174">
        <v>0</v>
      </c>
      <c r="G174">
        <v>0</v>
      </c>
      <c r="H174">
        <v>0</v>
      </c>
      <c r="I174">
        <v>0</v>
      </c>
      <c r="J174">
        <v>0</v>
      </c>
      <c r="K174">
        <v>0</v>
      </c>
      <c r="L174">
        <v>0</v>
      </c>
      <c r="M174">
        <v>0</v>
      </c>
      <c r="N174">
        <v>0</v>
      </c>
      <c r="O174">
        <v>0</v>
      </c>
      <c r="P174">
        <v>0</v>
      </c>
      <c r="Q174">
        <v>0</v>
      </c>
      <c r="R174">
        <v>0</v>
      </c>
      <c r="S174">
        <v>0</v>
      </c>
      <c r="T174">
        <v>0</v>
      </c>
      <c r="AD174">
        <v>0</v>
      </c>
    </row>
    <row r="175" spans="1:30">
      <c r="A175">
        <v>8732099</v>
      </c>
      <c r="B175" t="s">
        <v>495</v>
      </c>
      <c r="C175" t="s">
        <v>25</v>
      </c>
      <c r="D175">
        <v>0</v>
      </c>
      <c r="E175">
        <v>0</v>
      </c>
      <c r="F175">
        <v>0</v>
      </c>
      <c r="G175">
        <v>0</v>
      </c>
      <c r="H175">
        <v>0</v>
      </c>
      <c r="I175">
        <v>0</v>
      </c>
      <c r="J175">
        <v>0</v>
      </c>
      <c r="K175">
        <v>0</v>
      </c>
      <c r="L175">
        <v>0</v>
      </c>
      <c r="M175">
        <v>0</v>
      </c>
      <c r="N175">
        <v>0</v>
      </c>
      <c r="O175">
        <v>0</v>
      </c>
      <c r="P175">
        <v>0</v>
      </c>
      <c r="Q175">
        <v>0</v>
      </c>
      <c r="R175">
        <v>0</v>
      </c>
      <c r="S175">
        <v>0</v>
      </c>
      <c r="T175">
        <v>0</v>
      </c>
      <c r="AD175">
        <v>0</v>
      </c>
    </row>
    <row r="176" spans="1:30">
      <c r="A176">
        <v>8732200</v>
      </c>
      <c r="B176" t="s">
        <v>198</v>
      </c>
      <c r="C176" t="s">
        <v>25</v>
      </c>
      <c r="D176">
        <v>0</v>
      </c>
      <c r="E176">
        <v>0</v>
      </c>
      <c r="F176">
        <v>0</v>
      </c>
      <c r="G176">
        <v>0</v>
      </c>
      <c r="H176">
        <v>0</v>
      </c>
      <c r="I176">
        <v>0</v>
      </c>
      <c r="J176">
        <v>0</v>
      </c>
      <c r="K176">
        <v>0</v>
      </c>
      <c r="L176">
        <v>0</v>
      </c>
      <c r="M176">
        <v>0</v>
      </c>
      <c r="N176">
        <v>0</v>
      </c>
      <c r="O176">
        <v>0</v>
      </c>
      <c r="P176">
        <v>0</v>
      </c>
      <c r="Q176">
        <v>0</v>
      </c>
      <c r="R176">
        <v>0</v>
      </c>
      <c r="S176">
        <v>0</v>
      </c>
      <c r="T176">
        <v>0</v>
      </c>
      <c r="AD176">
        <v>0</v>
      </c>
    </row>
    <row r="177" spans="1:30">
      <c r="A177">
        <v>8732202</v>
      </c>
      <c r="B177" t="s">
        <v>62</v>
      </c>
      <c r="C177" t="s">
        <v>25</v>
      </c>
      <c r="D177">
        <v>0</v>
      </c>
      <c r="E177">
        <v>0</v>
      </c>
      <c r="F177">
        <v>0</v>
      </c>
      <c r="G177">
        <v>0</v>
      </c>
      <c r="H177">
        <v>0</v>
      </c>
      <c r="I177">
        <v>0</v>
      </c>
      <c r="J177">
        <v>0</v>
      </c>
      <c r="K177">
        <v>0</v>
      </c>
      <c r="L177">
        <v>0</v>
      </c>
      <c r="M177">
        <v>0</v>
      </c>
      <c r="N177">
        <v>0</v>
      </c>
      <c r="O177">
        <v>0</v>
      </c>
      <c r="P177">
        <v>0</v>
      </c>
      <c r="Q177">
        <v>0</v>
      </c>
      <c r="R177">
        <v>0</v>
      </c>
      <c r="S177">
        <v>0</v>
      </c>
      <c r="T177">
        <v>0</v>
      </c>
      <c r="AD177">
        <v>0</v>
      </c>
    </row>
    <row r="178" spans="1:30">
      <c r="A178">
        <v>8732204</v>
      </c>
      <c r="B178" t="s">
        <v>199</v>
      </c>
      <c r="C178" t="s">
        <v>25</v>
      </c>
      <c r="D178">
        <v>0</v>
      </c>
      <c r="E178">
        <v>0</v>
      </c>
      <c r="F178">
        <v>0</v>
      </c>
      <c r="G178">
        <v>0</v>
      </c>
      <c r="H178">
        <v>0</v>
      </c>
      <c r="I178">
        <v>0</v>
      </c>
      <c r="J178">
        <v>0</v>
      </c>
      <c r="K178">
        <v>0</v>
      </c>
      <c r="L178">
        <v>0</v>
      </c>
      <c r="M178">
        <v>0</v>
      </c>
      <c r="N178">
        <v>0</v>
      </c>
      <c r="O178">
        <v>0</v>
      </c>
      <c r="P178">
        <v>0</v>
      </c>
      <c r="Q178">
        <v>0</v>
      </c>
      <c r="R178">
        <v>0</v>
      </c>
      <c r="S178">
        <v>0</v>
      </c>
      <c r="T178">
        <v>0</v>
      </c>
      <c r="AD178">
        <v>0</v>
      </c>
    </row>
    <row r="179" spans="1:30">
      <c r="A179">
        <v>8732206</v>
      </c>
      <c r="B179" t="s">
        <v>200</v>
      </c>
      <c r="C179" t="s">
        <v>25</v>
      </c>
      <c r="D179">
        <v>0</v>
      </c>
      <c r="E179">
        <v>0</v>
      </c>
      <c r="F179">
        <v>0</v>
      </c>
      <c r="G179">
        <v>0</v>
      </c>
      <c r="H179">
        <v>0</v>
      </c>
      <c r="I179">
        <v>0</v>
      </c>
      <c r="J179">
        <v>0</v>
      </c>
      <c r="K179">
        <v>0</v>
      </c>
      <c r="L179">
        <v>0</v>
      </c>
      <c r="M179">
        <v>0</v>
      </c>
      <c r="N179">
        <v>0</v>
      </c>
      <c r="O179">
        <v>0</v>
      </c>
      <c r="P179">
        <v>0</v>
      </c>
      <c r="Q179">
        <v>0</v>
      </c>
      <c r="R179">
        <v>0</v>
      </c>
      <c r="S179">
        <v>0</v>
      </c>
      <c r="T179">
        <v>0</v>
      </c>
      <c r="AD179">
        <v>0</v>
      </c>
    </row>
    <row r="180" spans="1:30">
      <c r="A180">
        <v>8732209</v>
      </c>
      <c r="B180" t="s">
        <v>201</v>
      </c>
      <c r="C180" t="s">
        <v>25</v>
      </c>
      <c r="D180">
        <v>0</v>
      </c>
      <c r="E180">
        <v>0</v>
      </c>
      <c r="F180">
        <v>0</v>
      </c>
      <c r="G180">
        <v>0</v>
      </c>
      <c r="H180">
        <v>0</v>
      </c>
      <c r="I180">
        <v>0</v>
      </c>
      <c r="J180">
        <v>0</v>
      </c>
      <c r="K180">
        <v>0</v>
      </c>
      <c r="L180">
        <v>0</v>
      </c>
      <c r="M180">
        <v>0</v>
      </c>
      <c r="N180">
        <v>0</v>
      </c>
      <c r="O180">
        <v>0</v>
      </c>
      <c r="P180">
        <v>0</v>
      </c>
      <c r="Q180">
        <v>0</v>
      </c>
      <c r="R180">
        <v>0</v>
      </c>
      <c r="S180">
        <v>0</v>
      </c>
      <c r="T180">
        <v>0</v>
      </c>
      <c r="AD180">
        <v>0</v>
      </c>
    </row>
    <row r="181" spans="1:30">
      <c r="A181">
        <v>8732210</v>
      </c>
      <c r="B181" t="s">
        <v>202</v>
      </c>
      <c r="C181" t="s">
        <v>25</v>
      </c>
      <c r="D181">
        <v>0</v>
      </c>
      <c r="E181">
        <v>0</v>
      </c>
      <c r="F181">
        <v>0</v>
      </c>
      <c r="G181">
        <v>0</v>
      </c>
      <c r="H181">
        <v>0</v>
      </c>
      <c r="I181">
        <v>0</v>
      </c>
      <c r="J181">
        <v>0</v>
      </c>
      <c r="K181">
        <v>0</v>
      </c>
      <c r="L181">
        <v>0</v>
      </c>
      <c r="M181">
        <v>0</v>
      </c>
      <c r="N181">
        <v>0</v>
      </c>
      <c r="O181">
        <v>0</v>
      </c>
      <c r="P181">
        <v>0</v>
      </c>
      <c r="Q181">
        <v>0</v>
      </c>
      <c r="R181">
        <v>0</v>
      </c>
      <c r="S181">
        <v>0</v>
      </c>
      <c r="T181">
        <v>0</v>
      </c>
      <c r="AD181">
        <v>0</v>
      </c>
    </row>
    <row r="182" spans="1:30">
      <c r="A182">
        <v>8732216</v>
      </c>
      <c r="B182" t="s">
        <v>203</v>
      </c>
      <c r="C182" t="s">
        <v>25</v>
      </c>
      <c r="D182">
        <v>0</v>
      </c>
      <c r="E182">
        <v>0</v>
      </c>
      <c r="F182">
        <v>0</v>
      </c>
      <c r="G182">
        <v>0</v>
      </c>
      <c r="H182">
        <v>0</v>
      </c>
      <c r="I182">
        <v>0</v>
      </c>
      <c r="J182">
        <v>0</v>
      </c>
      <c r="K182">
        <v>0</v>
      </c>
      <c r="L182">
        <v>0</v>
      </c>
      <c r="M182">
        <v>0</v>
      </c>
      <c r="N182">
        <v>0</v>
      </c>
      <c r="O182">
        <v>0</v>
      </c>
      <c r="P182">
        <v>0</v>
      </c>
      <c r="Q182">
        <v>0</v>
      </c>
      <c r="R182">
        <v>0</v>
      </c>
      <c r="S182">
        <v>0</v>
      </c>
      <c r="T182">
        <v>0</v>
      </c>
      <c r="AD182">
        <v>0</v>
      </c>
    </row>
    <row r="183" spans="1:30">
      <c r="A183">
        <v>8732218</v>
      </c>
      <c r="B183" t="s">
        <v>204</v>
      </c>
      <c r="C183" t="s">
        <v>25</v>
      </c>
      <c r="D183">
        <v>0</v>
      </c>
      <c r="E183">
        <v>0</v>
      </c>
      <c r="F183">
        <v>0</v>
      </c>
      <c r="G183">
        <v>0</v>
      </c>
      <c r="H183">
        <v>0</v>
      </c>
      <c r="I183">
        <v>0</v>
      </c>
      <c r="J183">
        <v>0</v>
      </c>
      <c r="K183">
        <v>0</v>
      </c>
      <c r="L183">
        <v>0</v>
      </c>
      <c r="M183">
        <v>0</v>
      </c>
      <c r="N183">
        <v>0</v>
      </c>
      <c r="O183">
        <v>0</v>
      </c>
      <c r="P183">
        <v>0</v>
      </c>
      <c r="Q183">
        <v>0</v>
      </c>
      <c r="R183">
        <v>0</v>
      </c>
      <c r="S183">
        <v>0</v>
      </c>
      <c r="T183">
        <v>0</v>
      </c>
      <c r="AD183">
        <v>0</v>
      </c>
    </row>
    <row r="184" spans="1:30">
      <c r="A184">
        <v>8732220</v>
      </c>
      <c r="B184" t="s">
        <v>205</v>
      </c>
      <c r="C184" t="s">
        <v>25</v>
      </c>
      <c r="D184">
        <v>0</v>
      </c>
      <c r="E184">
        <v>0</v>
      </c>
      <c r="F184">
        <v>0</v>
      </c>
      <c r="G184">
        <v>0</v>
      </c>
      <c r="H184">
        <v>0</v>
      </c>
      <c r="I184">
        <v>0</v>
      </c>
      <c r="J184">
        <v>0</v>
      </c>
      <c r="K184">
        <v>0</v>
      </c>
      <c r="L184">
        <v>0</v>
      </c>
      <c r="M184">
        <v>0</v>
      </c>
      <c r="N184">
        <v>0</v>
      </c>
      <c r="O184">
        <v>0</v>
      </c>
      <c r="P184">
        <v>0</v>
      </c>
      <c r="Q184">
        <v>0</v>
      </c>
      <c r="R184">
        <v>0</v>
      </c>
      <c r="S184">
        <v>0</v>
      </c>
      <c r="T184">
        <v>0</v>
      </c>
      <c r="AD184">
        <v>0</v>
      </c>
    </row>
    <row r="185" spans="1:30">
      <c r="A185">
        <v>8732222</v>
      </c>
      <c r="B185" t="s">
        <v>624</v>
      </c>
      <c r="C185" t="s">
        <v>25</v>
      </c>
      <c r="D185">
        <v>0</v>
      </c>
      <c r="E185">
        <v>0</v>
      </c>
      <c r="F185">
        <v>0</v>
      </c>
      <c r="G185">
        <v>0</v>
      </c>
      <c r="H185">
        <v>0</v>
      </c>
      <c r="I185">
        <v>0</v>
      </c>
      <c r="J185">
        <v>0</v>
      </c>
      <c r="K185">
        <v>0</v>
      </c>
      <c r="L185">
        <v>0</v>
      </c>
      <c r="M185">
        <v>0</v>
      </c>
      <c r="N185">
        <v>0</v>
      </c>
      <c r="O185">
        <v>0</v>
      </c>
      <c r="P185">
        <v>0</v>
      </c>
      <c r="Q185">
        <v>0</v>
      </c>
      <c r="R185">
        <v>0</v>
      </c>
      <c r="S185">
        <v>0</v>
      </c>
      <c r="T185">
        <v>0</v>
      </c>
      <c r="AD185">
        <v>0</v>
      </c>
    </row>
    <row r="186" spans="1:30">
      <c r="A186">
        <v>8732226</v>
      </c>
      <c r="B186" t="s">
        <v>206</v>
      </c>
      <c r="C186" t="s">
        <v>25</v>
      </c>
      <c r="D186">
        <v>0</v>
      </c>
      <c r="E186">
        <v>0</v>
      </c>
      <c r="F186">
        <v>0</v>
      </c>
      <c r="G186">
        <v>0</v>
      </c>
      <c r="H186">
        <v>0</v>
      </c>
      <c r="I186">
        <v>0</v>
      </c>
      <c r="J186">
        <v>0</v>
      </c>
      <c r="K186">
        <v>0</v>
      </c>
      <c r="L186">
        <v>0</v>
      </c>
      <c r="M186">
        <v>0</v>
      </c>
      <c r="N186">
        <v>0</v>
      </c>
      <c r="O186">
        <v>0</v>
      </c>
      <c r="P186">
        <v>0</v>
      </c>
      <c r="Q186">
        <v>0</v>
      </c>
      <c r="R186">
        <v>0</v>
      </c>
      <c r="S186">
        <v>0</v>
      </c>
      <c r="T186">
        <v>0</v>
      </c>
      <c r="AD186">
        <v>0</v>
      </c>
    </row>
    <row r="187" spans="1:30">
      <c r="A187">
        <v>8732252</v>
      </c>
      <c r="B187" t="s">
        <v>625</v>
      </c>
      <c r="C187" t="s">
        <v>25</v>
      </c>
      <c r="D187">
        <v>0</v>
      </c>
      <c r="E187">
        <v>0</v>
      </c>
      <c r="F187">
        <v>0</v>
      </c>
      <c r="G187">
        <v>0</v>
      </c>
      <c r="H187">
        <v>0</v>
      </c>
      <c r="I187">
        <v>0</v>
      </c>
      <c r="J187">
        <v>0</v>
      </c>
      <c r="K187">
        <v>0</v>
      </c>
      <c r="L187">
        <v>0</v>
      </c>
      <c r="M187">
        <v>0</v>
      </c>
      <c r="N187">
        <v>0</v>
      </c>
      <c r="O187">
        <v>0</v>
      </c>
      <c r="P187">
        <v>0</v>
      </c>
      <c r="Q187">
        <v>0</v>
      </c>
      <c r="R187">
        <v>0</v>
      </c>
      <c r="S187">
        <v>0</v>
      </c>
      <c r="T187">
        <v>0</v>
      </c>
      <c r="AD187">
        <v>0</v>
      </c>
    </row>
    <row r="188" spans="1:30">
      <c r="A188">
        <v>8732256</v>
      </c>
      <c r="B188" t="s">
        <v>208</v>
      </c>
      <c r="C188" t="s">
        <v>25</v>
      </c>
      <c r="D188">
        <v>0</v>
      </c>
      <c r="E188">
        <v>0</v>
      </c>
      <c r="F188">
        <v>0</v>
      </c>
      <c r="G188">
        <v>0</v>
      </c>
      <c r="H188">
        <v>0</v>
      </c>
      <c r="I188">
        <v>0</v>
      </c>
      <c r="J188">
        <v>0</v>
      </c>
      <c r="K188">
        <v>0</v>
      </c>
      <c r="L188">
        <v>0</v>
      </c>
      <c r="M188">
        <v>0</v>
      </c>
      <c r="N188">
        <v>0</v>
      </c>
      <c r="O188">
        <v>0</v>
      </c>
      <c r="P188">
        <v>0</v>
      </c>
      <c r="Q188">
        <v>0</v>
      </c>
      <c r="R188">
        <v>0</v>
      </c>
      <c r="S188">
        <v>0</v>
      </c>
      <c r="T188">
        <v>0</v>
      </c>
      <c r="AD188">
        <v>0</v>
      </c>
    </row>
    <row r="189" spans="1:30">
      <c r="A189">
        <v>8732257</v>
      </c>
      <c r="B189" t="s">
        <v>209</v>
      </c>
      <c r="C189" t="s">
        <v>25</v>
      </c>
      <c r="D189">
        <v>0</v>
      </c>
      <c r="E189">
        <v>0</v>
      </c>
      <c r="F189">
        <v>0</v>
      </c>
      <c r="G189">
        <v>0</v>
      </c>
      <c r="H189">
        <v>0</v>
      </c>
      <c r="I189">
        <v>0</v>
      </c>
      <c r="J189">
        <v>0</v>
      </c>
      <c r="K189">
        <v>0</v>
      </c>
      <c r="L189">
        <v>0</v>
      </c>
      <c r="M189">
        <v>0</v>
      </c>
      <c r="N189">
        <v>0</v>
      </c>
      <c r="O189">
        <v>0</v>
      </c>
      <c r="P189">
        <v>0</v>
      </c>
      <c r="Q189">
        <v>0</v>
      </c>
      <c r="R189">
        <v>0</v>
      </c>
      <c r="S189">
        <v>0</v>
      </c>
      <c r="T189">
        <v>0</v>
      </c>
      <c r="AD189">
        <v>0</v>
      </c>
    </row>
    <row r="190" spans="1:30">
      <c r="A190">
        <v>8732318</v>
      </c>
      <c r="B190" t="s">
        <v>493</v>
      </c>
      <c r="C190" t="s">
        <v>25</v>
      </c>
      <c r="D190">
        <v>0</v>
      </c>
      <c r="E190">
        <v>0</v>
      </c>
      <c r="F190">
        <v>0</v>
      </c>
      <c r="G190">
        <v>0</v>
      </c>
      <c r="H190">
        <v>0</v>
      </c>
      <c r="I190">
        <v>0</v>
      </c>
      <c r="J190">
        <v>0</v>
      </c>
      <c r="K190">
        <v>0</v>
      </c>
      <c r="L190">
        <v>0</v>
      </c>
      <c r="M190">
        <v>0</v>
      </c>
      <c r="N190">
        <v>0</v>
      </c>
      <c r="O190">
        <v>0</v>
      </c>
      <c r="P190">
        <v>0</v>
      </c>
      <c r="Q190">
        <v>0</v>
      </c>
      <c r="R190">
        <v>0</v>
      </c>
      <c r="S190">
        <v>0</v>
      </c>
      <c r="T190">
        <v>0</v>
      </c>
      <c r="AD190">
        <v>0</v>
      </c>
    </row>
    <row r="191" spans="1:30">
      <c r="A191">
        <v>8732319</v>
      </c>
      <c r="B191" t="s">
        <v>494</v>
      </c>
      <c r="C191" t="s">
        <v>25</v>
      </c>
      <c r="D191">
        <v>0</v>
      </c>
      <c r="E191">
        <v>0</v>
      </c>
      <c r="F191">
        <v>0</v>
      </c>
      <c r="G191">
        <v>0</v>
      </c>
      <c r="H191">
        <v>0</v>
      </c>
      <c r="I191">
        <v>0</v>
      </c>
      <c r="J191">
        <v>0</v>
      </c>
      <c r="K191">
        <v>0</v>
      </c>
      <c r="L191">
        <v>0</v>
      </c>
      <c r="M191">
        <v>0</v>
      </c>
      <c r="N191">
        <v>0</v>
      </c>
      <c r="O191">
        <v>0</v>
      </c>
      <c r="P191">
        <v>0</v>
      </c>
      <c r="Q191">
        <v>0</v>
      </c>
      <c r="R191">
        <v>0</v>
      </c>
      <c r="S191">
        <v>0</v>
      </c>
      <c r="T191">
        <v>0</v>
      </c>
      <c r="AD191">
        <v>0</v>
      </c>
    </row>
    <row r="192" spans="1:30">
      <c r="A192">
        <v>8732447</v>
      </c>
      <c r="B192" t="s">
        <v>212</v>
      </c>
      <c r="C192" t="s">
        <v>25</v>
      </c>
      <c r="D192">
        <v>0</v>
      </c>
      <c r="E192">
        <v>0</v>
      </c>
      <c r="F192">
        <v>0</v>
      </c>
      <c r="G192">
        <v>0</v>
      </c>
      <c r="H192">
        <v>0</v>
      </c>
      <c r="I192">
        <v>0</v>
      </c>
      <c r="J192">
        <v>0</v>
      </c>
      <c r="K192">
        <v>0</v>
      </c>
      <c r="L192">
        <v>0</v>
      </c>
      <c r="M192">
        <v>0</v>
      </c>
      <c r="N192">
        <v>0</v>
      </c>
      <c r="O192">
        <v>0</v>
      </c>
      <c r="P192">
        <v>0</v>
      </c>
      <c r="Q192">
        <v>0</v>
      </c>
      <c r="R192">
        <v>0</v>
      </c>
      <c r="S192">
        <v>0</v>
      </c>
      <c r="T192">
        <v>0</v>
      </c>
      <c r="AD192">
        <v>0</v>
      </c>
    </row>
    <row r="193" spans="1:30">
      <c r="A193">
        <v>8732448</v>
      </c>
      <c r="B193" t="s">
        <v>213</v>
      </c>
      <c r="C193" t="s">
        <v>25</v>
      </c>
      <c r="D193">
        <v>0</v>
      </c>
      <c r="E193">
        <v>0</v>
      </c>
      <c r="F193">
        <v>0</v>
      </c>
      <c r="G193">
        <v>0</v>
      </c>
      <c r="H193">
        <v>0</v>
      </c>
      <c r="I193">
        <v>0</v>
      </c>
      <c r="J193">
        <v>0</v>
      </c>
      <c r="K193">
        <v>0</v>
      </c>
      <c r="L193">
        <v>0</v>
      </c>
      <c r="M193">
        <v>0</v>
      </c>
      <c r="N193">
        <v>0</v>
      </c>
      <c r="O193">
        <v>0</v>
      </c>
      <c r="P193">
        <v>0</v>
      </c>
      <c r="Q193">
        <v>0</v>
      </c>
      <c r="R193">
        <v>0</v>
      </c>
      <c r="S193">
        <v>0</v>
      </c>
      <c r="T193">
        <v>0</v>
      </c>
      <c r="AD193">
        <v>0</v>
      </c>
    </row>
    <row r="194" spans="1:30">
      <c r="A194">
        <v>8732451</v>
      </c>
      <c r="B194" t="s">
        <v>214</v>
      </c>
      <c r="C194" t="s">
        <v>25</v>
      </c>
      <c r="D194">
        <v>0</v>
      </c>
      <c r="E194">
        <v>0</v>
      </c>
      <c r="F194">
        <v>0</v>
      </c>
      <c r="G194">
        <v>0</v>
      </c>
      <c r="H194">
        <v>0</v>
      </c>
      <c r="I194">
        <v>0</v>
      </c>
      <c r="J194">
        <v>0</v>
      </c>
      <c r="K194">
        <v>0</v>
      </c>
      <c r="L194">
        <v>0</v>
      </c>
      <c r="M194">
        <v>0</v>
      </c>
      <c r="N194">
        <v>0</v>
      </c>
      <c r="O194">
        <v>0</v>
      </c>
      <c r="P194">
        <v>0</v>
      </c>
      <c r="Q194">
        <v>0</v>
      </c>
      <c r="R194">
        <v>0</v>
      </c>
      <c r="S194">
        <v>0</v>
      </c>
      <c r="T194">
        <v>0</v>
      </c>
      <c r="AD194">
        <v>0</v>
      </c>
    </row>
    <row r="195" spans="1:30">
      <c r="A195">
        <v>8733000</v>
      </c>
      <c r="B195" t="s">
        <v>215</v>
      </c>
      <c r="C195" t="s">
        <v>25</v>
      </c>
      <c r="D195">
        <v>0</v>
      </c>
      <c r="E195">
        <v>0</v>
      </c>
      <c r="F195">
        <v>0</v>
      </c>
      <c r="G195">
        <v>0</v>
      </c>
      <c r="H195">
        <v>0</v>
      </c>
      <c r="I195">
        <v>0</v>
      </c>
      <c r="J195">
        <v>0</v>
      </c>
      <c r="K195">
        <v>0</v>
      </c>
      <c r="L195">
        <v>0</v>
      </c>
      <c r="M195">
        <v>0</v>
      </c>
      <c r="N195">
        <v>0</v>
      </c>
      <c r="O195">
        <v>0</v>
      </c>
      <c r="P195">
        <v>0</v>
      </c>
      <c r="Q195">
        <v>0</v>
      </c>
      <c r="R195">
        <v>0</v>
      </c>
      <c r="S195">
        <v>0</v>
      </c>
      <c r="T195">
        <v>0</v>
      </c>
      <c r="AD195">
        <v>0</v>
      </c>
    </row>
    <row r="196" spans="1:30">
      <c r="A196">
        <v>8733002</v>
      </c>
      <c r="B196" t="s">
        <v>216</v>
      </c>
      <c r="C196" t="s">
        <v>25</v>
      </c>
      <c r="D196">
        <v>0</v>
      </c>
      <c r="E196">
        <v>0</v>
      </c>
      <c r="F196">
        <v>0</v>
      </c>
      <c r="G196">
        <v>0</v>
      </c>
      <c r="H196">
        <v>0</v>
      </c>
      <c r="I196">
        <v>0</v>
      </c>
      <c r="J196">
        <v>0</v>
      </c>
      <c r="K196">
        <v>0</v>
      </c>
      <c r="L196">
        <v>0</v>
      </c>
      <c r="M196">
        <v>0</v>
      </c>
      <c r="N196">
        <v>0</v>
      </c>
      <c r="O196">
        <v>0</v>
      </c>
      <c r="P196">
        <v>0</v>
      </c>
      <c r="Q196">
        <v>0</v>
      </c>
      <c r="R196">
        <v>0</v>
      </c>
      <c r="S196">
        <v>0</v>
      </c>
      <c r="T196">
        <v>0</v>
      </c>
      <c r="AD196">
        <v>0</v>
      </c>
    </row>
    <row r="197" spans="1:30">
      <c r="A197">
        <v>8733026</v>
      </c>
      <c r="B197" t="s">
        <v>217</v>
      </c>
      <c r="C197" t="s">
        <v>25</v>
      </c>
      <c r="D197">
        <v>0</v>
      </c>
      <c r="E197">
        <v>0</v>
      </c>
      <c r="F197">
        <v>0</v>
      </c>
      <c r="G197">
        <v>0</v>
      </c>
      <c r="H197">
        <v>0</v>
      </c>
      <c r="I197">
        <v>0</v>
      </c>
      <c r="J197">
        <v>0</v>
      </c>
      <c r="K197">
        <v>0</v>
      </c>
      <c r="L197">
        <v>0</v>
      </c>
      <c r="M197">
        <v>0</v>
      </c>
      <c r="N197">
        <v>0</v>
      </c>
      <c r="O197">
        <v>0</v>
      </c>
      <c r="P197">
        <v>0</v>
      </c>
      <c r="Q197">
        <v>0</v>
      </c>
      <c r="R197">
        <v>0</v>
      </c>
      <c r="S197">
        <v>0</v>
      </c>
      <c r="T197">
        <v>0</v>
      </c>
      <c r="AD197">
        <v>0</v>
      </c>
    </row>
    <row r="198" spans="1:30">
      <c r="A198">
        <v>8733037</v>
      </c>
      <c r="B198" t="s">
        <v>218</v>
      </c>
      <c r="C198" t="s">
        <v>25</v>
      </c>
      <c r="D198">
        <v>0</v>
      </c>
      <c r="E198">
        <v>0</v>
      </c>
      <c r="F198">
        <v>0</v>
      </c>
      <c r="G198">
        <v>0</v>
      </c>
      <c r="H198">
        <v>0</v>
      </c>
      <c r="I198">
        <v>0</v>
      </c>
      <c r="J198">
        <v>0</v>
      </c>
      <c r="K198">
        <v>0</v>
      </c>
      <c r="L198">
        <v>0</v>
      </c>
      <c r="M198">
        <v>0</v>
      </c>
      <c r="N198">
        <v>0</v>
      </c>
      <c r="O198">
        <v>0</v>
      </c>
      <c r="P198">
        <v>0</v>
      </c>
      <c r="Q198">
        <v>0</v>
      </c>
      <c r="R198">
        <v>0</v>
      </c>
      <c r="S198">
        <v>0</v>
      </c>
      <c r="T198">
        <v>0</v>
      </c>
      <c r="AD198">
        <v>0</v>
      </c>
    </row>
    <row r="199" spans="1:30">
      <c r="A199">
        <v>8733046</v>
      </c>
      <c r="B199" t="s">
        <v>219</v>
      </c>
      <c r="C199" t="s">
        <v>25</v>
      </c>
      <c r="D199">
        <v>0</v>
      </c>
      <c r="E199">
        <v>0</v>
      </c>
      <c r="F199">
        <v>0</v>
      </c>
      <c r="G199">
        <v>0</v>
      </c>
      <c r="H199">
        <v>0</v>
      </c>
      <c r="I199">
        <v>0</v>
      </c>
      <c r="J199">
        <v>0</v>
      </c>
      <c r="K199">
        <v>0</v>
      </c>
      <c r="L199">
        <v>0</v>
      </c>
      <c r="M199">
        <v>0</v>
      </c>
      <c r="N199">
        <v>0</v>
      </c>
      <c r="O199">
        <v>0</v>
      </c>
      <c r="P199">
        <v>0</v>
      </c>
      <c r="Q199">
        <v>0</v>
      </c>
      <c r="R199">
        <v>0</v>
      </c>
      <c r="S199">
        <v>0</v>
      </c>
      <c r="T199">
        <v>0</v>
      </c>
      <c r="AD199">
        <v>0</v>
      </c>
    </row>
    <row r="200" spans="1:30">
      <c r="A200">
        <v>8733056</v>
      </c>
      <c r="B200" t="s">
        <v>220</v>
      </c>
      <c r="C200" t="s">
        <v>25</v>
      </c>
      <c r="D200">
        <v>0</v>
      </c>
      <c r="E200">
        <v>0</v>
      </c>
      <c r="F200">
        <v>0</v>
      </c>
      <c r="G200">
        <v>0</v>
      </c>
      <c r="H200">
        <v>0</v>
      </c>
      <c r="I200">
        <v>0</v>
      </c>
      <c r="J200">
        <v>0</v>
      </c>
      <c r="K200">
        <v>0</v>
      </c>
      <c r="L200">
        <v>0</v>
      </c>
      <c r="M200">
        <v>0</v>
      </c>
      <c r="N200">
        <v>0</v>
      </c>
      <c r="O200">
        <v>0</v>
      </c>
      <c r="P200">
        <v>0</v>
      </c>
      <c r="Q200">
        <v>0</v>
      </c>
      <c r="R200">
        <v>0</v>
      </c>
      <c r="S200">
        <v>0</v>
      </c>
      <c r="T200">
        <v>0</v>
      </c>
      <c r="AD200">
        <v>0</v>
      </c>
    </row>
    <row r="201" spans="1:30">
      <c r="A201">
        <v>8733063</v>
      </c>
      <c r="B201" t="s">
        <v>221</v>
      </c>
      <c r="C201" t="s">
        <v>25</v>
      </c>
      <c r="D201">
        <v>0</v>
      </c>
      <c r="E201">
        <v>0</v>
      </c>
      <c r="F201">
        <v>0</v>
      </c>
      <c r="G201">
        <v>0</v>
      </c>
      <c r="H201">
        <v>0</v>
      </c>
      <c r="I201">
        <v>0</v>
      </c>
      <c r="J201">
        <v>0</v>
      </c>
      <c r="K201">
        <v>0</v>
      </c>
      <c r="L201">
        <v>0</v>
      </c>
      <c r="M201">
        <v>0</v>
      </c>
      <c r="N201">
        <v>0</v>
      </c>
      <c r="O201">
        <v>0</v>
      </c>
      <c r="P201">
        <v>0</v>
      </c>
      <c r="Q201">
        <v>0</v>
      </c>
      <c r="R201">
        <v>0</v>
      </c>
      <c r="S201">
        <v>0</v>
      </c>
      <c r="T201">
        <v>0</v>
      </c>
      <c r="AD201">
        <v>0</v>
      </c>
    </row>
    <row r="202" spans="1:30">
      <c r="A202">
        <v>8733070</v>
      </c>
      <c r="B202" t="s">
        <v>222</v>
      </c>
      <c r="C202" t="s">
        <v>25</v>
      </c>
      <c r="D202">
        <v>0</v>
      </c>
      <c r="E202">
        <v>0</v>
      </c>
      <c r="F202">
        <v>0</v>
      </c>
      <c r="G202">
        <v>0</v>
      </c>
      <c r="H202">
        <v>0</v>
      </c>
      <c r="I202">
        <v>0</v>
      </c>
      <c r="J202">
        <v>0</v>
      </c>
      <c r="K202">
        <v>0</v>
      </c>
      <c r="L202">
        <v>0</v>
      </c>
      <c r="M202">
        <v>0</v>
      </c>
      <c r="N202">
        <v>0</v>
      </c>
      <c r="O202">
        <v>0</v>
      </c>
      <c r="P202">
        <v>0</v>
      </c>
      <c r="Q202">
        <v>0</v>
      </c>
      <c r="R202">
        <v>0</v>
      </c>
      <c r="S202">
        <v>0</v>
      </c>
      <c r="T202">
        <v>0</v>
      </c>
      <c r="AD202">
        <v>0</v>
      </c>
    </row>
    <row r="203" spans="1:30">
      <c r="A203">
        <v>8733072</v>
      </c>
      <c r="B203" t="s">
        <v>223</v>
      </c>
      <c r="C203" t="s">
        <v>25</v>
      </c>
      <c r="D203">
        <v>0</v>
      </c>
      <c r="E203">
        <v>0</v>
      </c>
      <c r="F203">
        <v>0</v>
      </c>
      <c r="G203">
        <v>0</v>
      </c>
      <c r="H203">
        <v>0</v>
      </c>
      <c r="I203">
        <v>0</v>
      </c>
      <c r="J203">
        <v>0</v>
      </c>
      <c r="K203">
        <v>0</v>
      </c>
      <c r="L203">
        <v>0</v>
      </c>
      <c r="M203">
        <v>0</v>
      </c>
      <c r="N203">
        <v>0</v>
      </c>
      <c r="O203">
        <v>0</v>
      </c>
      <c r="P203">
        <v>0</v>
      </c>
      <c r="Q203">
        <v>0</v>
      </c>
      <c r="R203">
        <v>0</v>
      </c>
      <c r="S203">
        <v>0</v>
      </c>
      <c r="T203">
        <v>0</v>
      </c>
      <c r="AD203">
        <v>0</v>
      </c>
    </row>
    <row r="204" spans="1:30">
      <c r="A204">
        <v>8733083</v>
      </c>
      <c r="B204" t="s">
        <v>224</v>
      </c>
      <c r="C204" t="s">
        <v>25</v>
      </c>
      <c r="D204">
        <v>0</v>
      </c>
      <c r="E204">
        <v>0</v>
      </c>
      <c r="F204">
        <v>0</v>
      </c>
      <c r="G204">
        <v>0</v>
      </c>
      <c r="H204">
        <v>0</v>
      </c>
      <c r="I204">
        <v>0</v>
      </c>
      <c r="J204">
        <v>0</v>
      </c>
      <c r="K204">
        <v>0</v>
      </c>
      <c r="L204">
        <v>0</v>
      </c>
      <c r="M204">
        <v>0</v>
      </c>
      <c r="N204">
        <v>0</v>
      </c>
      <c r="O204">
        <v>0</v>
      </c>
      <c r="P204">
        <v>0</v>
      </c>
      <c r="Q204">
        <v>0</v>
      </c>
      <c r="R204">
        <v>0</v>
      </c>
      <c r="S204">
        <v>0</v>
      </c>
      <c r="T204">
        <v>0</v>
      </c>
      <c r="AD204">
        <v>0</v>
      </c>
    </row>
    <row r="205" spans="1:30">
      <c r="A205">
        <v>8733302</v>
      </c>
      <c r="B205" t="s">
        <v>123</v>
      </c>
      <c r="C205" t="s">
        <v>25</v>
      </c>
      <c r="D205">
        <v>0</v>
      </c>
      <c r="E205">
        <v>0</v>
      </c>
      <c r="F205">
        <v>0</v>
      </c>
      <c r="G205">
        <v>0</v>
      </c>
      <c r="H205">
        <v>0</v>
      </c>
      <c r="I205">
        <v>0</v>
      </c>
      <c r="J205">
        <v>0</v>
      </c>
      <c r="K205">
        <v>0</v>
      </c>
      <c r="L205">
        <v>0</v>
      </c>
      <c r="M205">
        <v>0</v>
      </c>
      <c r="N205">
        <v>0</v>
      </c>
      <c r="O205">
        <v>0</v>
      </c>
      <c r="P205">
        <v>0</v>
      </c>
      <c r="Q205">
        <v>0</v>
      </c>
      <c r="R205">
        <v>0</v>
      </c>
      <c r="S205">
        <v>0</v>
      </c>
      <c r="T205">
        <v>0</v>
      </c>
      <c r="AD205">
        <v>0</v>
      </c>
    </row>
    <row r="206" spans="1:30">
      <c r="A206">
        <v>8733326</v>
      </c>
      <c r="B206" t="s">
        <v>626</v>
      </c>
      <c r="C206" t="s">
        <v>25</v>
      </c>
      <c r="D206">
        <v>0</v>
      </c>
      <c r="E206">
        <v>0</v>
      </c>
      <c r="F206">
        <v>0</v>
      </c>
      <c r="G206">
        <v>0</v>
      </c>
      <c r="H206">
        <v>0</v>
      </c>
      <c r="I206">
        <v>0</v>
      </c>
      <c r="J206">
        <v>0</v>
      </c>
      <c r="K206">
        <v>0</v>
      </c>
      <c r="L206">
        <v>0</v>
      </c>
      <c r="M206">
        <v>0</v>
      </c>
      <c r="N206">
        <v>0</v>
      </c>
      <c r="O206">
        <v>0</v>
      </c>
      <c r="P206">
        <v>0</v>
      </c>
      <c r="Q206">
        <v>0</v>
      </c>
      <c r="R206">
        <v>0</v>
      </c>
      <c r="S206">
        <v>0</v>
      </c>
      <c r="T206">
        <v>0</v>
      </c>
      <c r="AD206">
        <v>0</v>
      </c>
    </row>
    <row r="207" spans="1:30">
      <c r="A207">
        <v>8733362</v>
      </c>
      <c r="B207" t="s">
        <v>226</v>
      </c>
      <c r="C207" t="s">
        <v>25</v>
      </c>
      <c r="D207">
        <v>0</v>
      </c>
      <c r="E207">
        <v>0</v>
      </c>
      <c r="F207">
        <v>0</v>
      </c>
      <c r="G207">
        <v>0</v>
      </c>
      <c r="H207">
        <v>0</v>
      </c>
      <c r="I207">
        <v>0</v>
      </c>
      <c r="J207">
        <v>0</v>
      </c>
      <c r="K207">
        <v>0</v>
      </c>
      <c r="L207">
        <v>0</v>
      </c>
      <c r="M207">
        <v>0</v>
      </c>
      <c r="N207">
        <v>0</v>
      </c>
      <c r="O207">
        <v>0</v>
      </c>
      <c r="P207">
        <v>0</v>
      </c>
      <c r="Q207">
        <v>0</v>
      </c>
      <c r="R207">
        <v>0</v>
      </c>
      <c r="S207">
        <v>0</v>
      </c>
      <c r="T207">
        <v>0</v>
      </c>
      <c r="AD207">
        <v>0</v>
      </c>
    </row>
    <row r="208" spans="1:30">
      <c r="A208">
        <v>8733366</v>
      </c>
      <c r="B208" t="s">
        <v>227</v>
      </c>
      <c r="C208" t="s">
        <v>25</v>
      </c>
      <c r="D208">
        <v>0</v>
      </c>
      <c r="E208">
        <v>0</v>
      </c>
      <c r="F208">
        <v>0</v>
      </c>
      <c r="G208">
        <v>0</v>
      </c>
      <c r="H208">
        <v>0</v>
      </c>
      <c r="I208">
        <v>0</v>
      </c>
      <c r="J208">
        <v>0</v>
      </c>
      <c r="K208">
        <v>0</v>
      </c>
      <c r="L208">
        <v>0</v>
      </c>
      <c r="M208">
        <v>0</v>
      </c>
      <c r="N208">
        <v>0</v>
      </c>
      <c r="O208">
        <v>0</v>
      </c>
      <c r="P208">
        <v>0</v>
      </c>
      <c r="Q208">
        <v>0</v>
      </c>
      <c r="R208">
        <v>0</v>
      </c>
      <c r="S208">
        <v>0</v>
      </c>
      <c r="T208">
        <v>0</v>
      </c>
      <c r="AD208">
        <v>0</v>
      </c>
    </row>
    <row r="209" spans="1:30">
      <c r="A209">
        <v>8733367</v>
      </c>
      <c r="B209" t="s">
        <v>228</v>
      </c>
      <c r="C209" t="s">
        <v>25</v>
      </c>
      <c r="D209">
        <v>0</v>
      </c>
      <c r="E209">
        <v>0</v>
      </c>
      <c r="F209">
        <v>0</v>
      </c>
      <c r="G209">
        <v>0</v>
      </c>
      <c r="H209">
        <v>0</v>
      </c>
      <c r="I209">
        <v>0</v>
      </c>
      <c r="J209">
        <v>0</v>
      </c>
      <c r="K209">
        <v>0</v>
      </c>
      <c r="L209">
        <v>0</v>
      </c>
      <c r="M209">
        <v>0</v>
      </c>
      <c r="N209">
        <v>0</v>
      </c>
      <c r="O209">
        <v>0</v>
      </c>
      <c r="P209">
        <v>0</v>
      </c>
      <c r="Q209">
        <v>0</v>
      </c>
      <c r="R209">
        <v>0</v>
      </c>
      <c r="S209">
        <v>0</v>
      </c>
      <c r="T209">
        <v>0</v>
      </c>
      <c r="AD209">
        <v>0</v>
      </c>
    </row>
    <row r="210" spans="1:30">
      <c r="A210">
        <v>8733383</v>
      </c>
      <c r="B210" t="s">
        <v>229</v>
      </c>
      <c r="C210" t="s">
        <v>25</v>
      </c>
      <c r="D210">
        <v>0</v>
      </c>
      <c r="E210">
        <v>0</v>
      </c>
      <c r="F210">
        <v>0</v>
      </c>
      <c r="G210">
        <v>0</v>
      </c>
      <c r="H210">
        <v>0</v>
      </c>
      <c r="I210">
        <v>0</v>
      </c>
      <c r="J210">
        <v>0</v>
      </c>
      <c r="K210">
        <v>0</v>
      </c>
      <c r="L210">
        <v>0</v>
      </c>
      <c r="M210">
        <v>0</v>
      </c>
      <c r="N210">
        <v>0</v>
      </c>
      <c r="O210">
        <v>0</v>
      </c>
      <c r="P210">
        <v>0</v>
      </c>
      <c r="Q210">
        <v>0</v>
      </c>
      <c r="R210">
        <v>0</v>
      </c>
      <c r="S210">
        <v>0</v>
      </c>
      <c r="T210">
        <v>0</v>
      </c>
      <c r="AD210">
        <v>0</v>
      </c>
    </row>
    <row r="211" spans="1:30">
      <c r="A211">
        <v>8733387</v>
      </c>
      <c r="B211" t="s">
        <v>230</v>
      </c>
      <c r="C211" t="s">
        <v>25</v>
      </c>
      <c r="D211">
        <v>0</v>
      </c>
      <c r="E211">
        <v>0</v>
      </c>
      <c r="F211">
        <v>0</v>
      </c>
      <c r="G211">
        <v>0</v>
      </c>
      <c r="H211">
        <v>0</v>
      </c>
      <c r="I211">
        <v>0</v>
      </c>
      <c r="J211">
        <v>0</v>
      </c>
      <c r="K211">
        <v>0</v>
      </c>
      <c r="L211">
        <v>0</v>
      </c>
      <c r="M211">
        <v>0</v>
      </c>
      <c r="N211">
        <v>0</v>
      </c>
      <c r="O211">
        <v>0</v>
      </c>
      <c r="P211">
        <v>0</v>
      </c>
      <c r="Q211">
        <v>0</v>
      </c>
      <c r="R211">
        <v>0</v>
      </c>
      <c r="S211">
        <v>0</v>
      </c>
      <c r="T211">
        <v>0</v>
      </c>
      <c r="AD211">
        <v>0</v>
      </c>
    </row>
    <row r="212" spans="1:30">
      <c r="A212">
        <v>8735201</v>
      </c>
      <c r="B212" t="s">
        <v>231</v>
      </c>
      <c r="C212" t="s">
        <v>25</v>
      </c>
      <c r="D212">
        <v>0</v>
      </c>
      <c r="E212">
        <v>0</v>
      </c>
      <c r="F212">
        <v>0</v>
      </c>
      <c r="G212">
        <v>0</v>
      </c>
      <c r="H212">
        <v>0</v>
      </c>
      <c r="I212">
        <v>0</v>
      </c>
      <c r="J212">
        <v>0</v>
      </c>
      <c r="K212">
        <v>0</v>
      </c>
      <c r="L212">
        <v>0</v>
      </c>
      <c r="M212">
        <v>0</v>
      </c>
      <c r="N212">
        <v>0</v>
      </c>
      <c r="O212">
        <v>0</v>
      </c>
      <c r="P212">
        <v>0</v>
      </c>
      <c r="Q212">
        <v>0</v>
      </c>
      <c r="R212">
        <v>0</v>
      </c>
      <c r="S212">
        <v>0</v>
      </c>
      <c r="T212">
        <v>0</v>
      </c>
      <c r="AD212">
        <v>0</v>
      </c>
    </row>
    <row r="213" spans="1:30">
      <c r="A213">
        <v>8735203</v>
      </c>
      <c r="B213" t="s">
        <v>232</v>
      </c>
      <c r="C213" t="s">
        <v>25</v>
      </c>
      <c r="D213">
        <v>0</v>
      </c>
      <c r="E213">
        <v>0</v>
      </c>
      <c r="F213">
        <v>0</v>
      </c>
      <c r="G213">
        <v>0</v>
      </c>
      <c r="H213">
        <v>0</v>
      </c>
      <c r="I213">
        <v>0</v>
      </c>
      <c r="J213">
        <v>0</v>
      </c>
      <c r="K213">
        <v>0</v>
      </c>
      <c r="L213">
        <v>0</v>
      </c>
      <c r="M213">
        <v>0</v>
      </c>
      <c r="N213">
        <v>0</v>
      </c>
      <c r="O213">
        <v>0</v>
      </c>
      <c r="P213">
        <v>0</v>
      </c>
      <c r="Q213">
        <v>0</v>
      </c>
      <c r="R213">
        <v>0</v>
      </c>
      <c r="S213">
        <v>0</v>
      </c>
      <c r="T213">
        <v>0</v>
      </c>
      <c r="AD213">
        <v>0</v>
      </c>
    </row>
    <row r="214" spans="1:30">
      <c r="A214">
        <v>8735204</v>
      </c>
      <c r="B214" t="s">
        <v>233</v>
      </c>
      <c r="C214" t="s">
        <v>25</v>
      </c>
      <c r="D214">
        <v>0</v>
      </c>
      <c r="E214">
        <v>0</v>
      </c>
      <c r="F214">
        <v>0</v>
      </c>
      <c r="G214">
        <v>0</v>
      </c>
      <c r="H214">
        <v>0</v>
      </c>
      <c r="I214">
        <v>0</v>
      </c>
      <c r="J214">
        <v>0</v>
      </c>
      <c r="K214">
        <v>0</v>
      </c>
      <c r="L214">
        <v>0</v>
      </c>
      <c r="M214">
        <v>0</v>
      </c>
      <c r="N214">
        <v>0</v>
      </c>
      <c r="O214">
        <v>0</v>
      </c>
      <c r="P214">
        <v>0</v>
      </c>
      <c r="Q214">
        <v>0</v>
      </c>
      <c r="R214">
        <v>0</v>
      </c>
      <c r="S214">
        <v>0</v>
      </c>
      <c r="T214">
        <v>0</v>
      </c>
      <c r="AD214">
        <v>0</v>
      </c>
    </row>
    <row r="215" spans="1:30">
      <c r="A215">
        <v>8735205</v>
      </c>
      <c r="B215" t="s">
        <v>234</v>
      </c>
      <c r="C215" t="s">
        <v>25</v>
      </c>
      <c r="D215">
        <v>0</v>
      </c>
      <c r="E215">
        <v>0</v>
      </c>
      <c r="F215">
        <v>0</v>
      </c>
      <c r="G215">
        <v>0</v>
      </c>
      <c r="H215">
        <v>0</v>
      </c>
      <c r="I215">
        <v>0</v>
      </c>
      <c r="J215">
        <v>0</v>
      </c>
      <c r="K215">
        <v>0</v>
      </c>
      <c r="L215">
        <v>0</v>
      </c>
      <c r="M215">
        <v>0</v>
      </c>
      <c r="N215">
        <v>0</v>
      </c>
      <c r="O215">
        <v>0</v>
      </c>
      <c r="P215">
        <v>0</v>
      </c>
      <c r="Q215">
        <v>0</v>
      </c>
      <c r="R215">
        <v>0</v>
      </c>
      <c r="S215">
        <v>0</v>
      </c>
      <c r="T215">
        <v>0</v>
      </c>
      <c r="AD215">
        <v>0</v>
      </c>
    </row>
    <row r="216" spans="1:30">
      <c r="A216">
        <v>8734000</v>
      </c>
      <c r="B216" t="s">
        <v>235</v>
      </c>
      <c r="C216" t="s">
        <v>236</v>
      </c>
      <c r="D216">
        <v>0</v>
      </c>
      <c r="E216">
        <v>0</v>
      </c>
      <c r="F216">
        <v>0</v>
      </c>
      <c r="G216">
        <v>0</v>
      </c>
      <c r="H216">
        <v>0</v>
      </c>
      <c r="I216">
        <v>0</v>
      </c>
      <c r="J216">
        <v>0</v>
      </c>
      <c r="K216">
        <v>0</v>
      </c>
      <c r="L216">
        <v>0</v>
      </c>
      <c r="M216">
        <v>0</v>
      </c>
      <c r="N216">
        <v>0</v>
      </c>
      <c r="O216">
        <v>0</v>
      </c>
      <c r="P216">
        <v>0</v>
      </c>
      <c r="Q216">
        <v>0</v>
      </c>
      <c r="R216">
        <v>0</v>
      </c>
      <c r="S216">
        <v>0</v>
      </c>
      <c r="T216">
        <v>0</v>
      </c>
      <c r="AD216">
        <v>0</v>
      </c>
    </row>
    <row r="217" spans="1:30">
      <c r="A217">
        <v>8734002</v>
      </c>
      <c r="B217" t="s">
        <v>237</v>
      </c>
      <c r="C217" t="s">
        <v>236</v>
      </c>
      <c r="D217">
        <v>0</v>
      </c>
      <c r="E217">
        <v>0</v>
      </c>
      <c r="F217">
        <v>0</v>
      </c>
      <c r="G217">
        <v>0</v>
      </c>
      <c r="H217">
        <v>0</v>
      </c>
      <c r="I217">
        <v>0</v>
      </c>
      <c r="J217">
        <v>0</v>
      </c>
      <c r="K217">
        <v>0</v>
      </c>
      <c r="L217">
        <v>0</v>
      </c>
      <c r="M217">
        <v>0</v>
      </c>
      <c r="N217">
        <v>0</v>
      </c>
      <c r="O217">
        <v>0</v>
      </c>
      <c r="P217">
        <v>0</v>
      </c>
      <c r="Q217">
        <v>0</v>
      </c>
      <c r="R217">
        <v>0</v>
      </c>
      <c r="S217">
        <v>0</v>
      </c>
      <c r="T217">
        <v>0</v>
      </c>
      <c r="AD217">
        <v>0</v>
      </c>
    </row>
    <row r="218" spans="1:30">
      <c r="A218">
        <v>8734003</v>
      </c>
      <c r="B218" t="s">
        <v>238</v>
      </c>
      <c r="C218" t="s">
        <v>236</v>
      </c>
      <c r="D218">
        <v>0</v>
      </c>
      <c r="E218">
        <v>0</v>
      </c>
      <c r="F218">
        <v>0</v>
      </c>
      <c r="G218">
        <v>0</v>
      </c>
      <c r="H218">
        <v>0</v>
      </c>
      <c r="I218">
        <v>0</v>
      </c>
      <c r="J218">
        <v>0</v>
      </c>
      <c r="K218">
        <v>0</v>
      </c>
      <c r="L218">
        <v>0</v>
      </c>
      <c r="M218">
        <v>0</v>
      </c>
      <c r="N218">
        <v>0</v>
      </c>
      <c r="O218">
        <v>0</v>
      </c>
      <c r="P218">
        <v>0</v>
      </c>
      <c r="Q218">
        <v>0</v>
      </c>
      <c r="R218">
        <v>0</v>
      </c>
      <c r="S218">
        <v>0</v>
      </c>
      <c r="T218">
        <v>0</v>
      </c>
      <c r="AD218">
        <v>0</v>
      </c>
    </row>
    <row r="219" spans="1:30">
      <c r="A219">
        <v>8734004</v>
      </c>
      <c r="B219" t="s">
        <v>239</v>
      </c>
      <c r="C219" t="s">
        <v>236</v>
      </c>
      <c r="D219">
        <v>0</v>
      </c>
      <c r="E219">
        <v>0</v>
      </c>
      <c r="F219">
        <v>0</v>
      </c>
      <c r="G219">
        <v>0</v>
      </c>
      <c r="H219">
        <v>0</v>
      </c>
      <c r="I219">
        <v>0</v>
      </c>
      <c r="J219">
        <v>0</v>
      </c>
      <c r="K219">
        <v>0</v>
      </c>
      <c r="L219">
        <v>0</v>
      </c>
      <c r="M219">
        <v>0</v>
      </c>
      <c r="N219">
        <v>0</v>
      </c>
      <c r="O219">
        <v>0</v>
      </c>
      <c r="P219">
        <v>0</v>
      </c>
      <c r="Q219">
        <v>0</v>
      </c>
      <c r="R219">
        <v>0</v>
      </c>
      <c r="S219">
        <v>0</v>
      </c>
      <c r="T219">
        <v>0</v>
      </c>
      <c r="AD219">
        <v>0</v>
      </c>
    </row>
    <row r="220" spans="1:30">
      <c r="A220">
        <v>8734005</v>
      </c>
      <c r="B220" t="s">
        <v>240</v>
      </c>
      <c r="C220" t="s">
        <v>236</v>
      </c>
      <c r="D220">
        <v>0</v>
      </c>
      <c r="E220">
        <v>0</v>
      </c>
      <c r="F220">
        <v>0</v>
      </c>
      <c r="G220">
        <v>0</v>
      </c>
      <c r="H220">
        <v>0</v>
      </c>
      <c r="I220">
        <v>0</v>
      </c>
      <c r="J220">
        <v>0</v>
      </c>
      <c r="K220">
        <v>0</v>
      </c>
      <c r="L220">
        <v>0</v>
      </c>
      <c r="M220">
        <v>0</v>
      </c>
      <c r="N220">
        <v>0</v>
      </c>
      <c r="O220">
        <v>0</v>
      </c>
      <c r="P220">
        <v>0</v>
      </c>
      <c r="Q220">
        <v>0</v>
      </c>
      <c r="R220">
        <v>0</v>
      </c>
      <c r="S220">
        <v>0</v>
      </c>
      <c r="T220">
        <v>0</v>
      </c>
      <c r="AD220">
        <v>0</v>
      </c>
    </row>
    <row r="221" spans="1:30">
      <c r="A221">
        <v>8734006</v>
      </c>
      <c r="B221" t="s">
        <v>241</v>
      </c>
      <c r="C221" t="s">
        <v>236</v>
      </c>
      <c r="D221">
        <v>0</v>
      </c>
      <c r="E221">
        <v>0</v>
      </c>
      <c r="F221">
        <v>0</v>
      </c>
      <c r="G221">
        <v>0</v>
      </c>
      <c r="H221">
        <v>0</v>
      </c>
      <c r="I221">
        <v>0</v>
      </c>
      <c r="J221">
        <v>0</v>
      </c>
      <c r="K221">
        <v>0</v>
      </c>
      <c r="L221">
        <v>0</v>
      </c>
      <c r="M221">
        <v>0</v>
      </c>
      <c r="N221">
        <v>0</v>
      </c>
      <c r="O221">
        <v>0</v>
      </c>
      <c r="P221">
        <v>0</v>
      </c>
      <c r="Q221">
        <v>0</v>
      </c>
      <c r="R221">
        <v>0</v>
      </c>
      <c r="S221">
        <v>0</v>
      </c>
      <c r="T221">
        <v>0</v>
      </c>
      <c r="AD221">
        <v>0</v>
      </c>
    </row>
    <row r="222" spans="1:30">
      <c r="A222">
        <v>8734007</v>
      </c>
      <c r="B222" t="s">
        <v>242</v>
      </c>
      <c r="C222" t="s">
        <v>236</v>
      </c>
      <c r="D222">
        <v>0</v>
      </c>
      <c r="E222">
        <v>0</v>
      </c>
      <c r="F222">
        <v>0</v>
      </c>
      <c r="G222">
        <v>0</v>
      </c>
      <c r="H222">
        <v>0</v>
      </c>
      <c r="I222">
        <v>0</v>
      </c>
      <c r="J222">
        <v>0</v>
      </c>
      <c r="K222">
        <v>0</v>
      </c>
      <c r="L222">
        <v>0</v>
      </c>
      <c r="M222">
        <v>0</v>
      </c>
      <c r="N222">
        <v>0</v>
      </c>
      <c r="O222">
        <v>0</v>
      </c>
      <c r="P222">
        <v>0</v>
      </c>
      <c r="Q222">
        <v>0</v>
      </c>
      <c r="R222">
        <v>0</v>
      </c>
      <c r="S222">
        <v>0</v>
      </c>
      <c r="T222">
        <v>0</v>
      </c>
      <c r="AD222">
        <v>0</v>
      </c>
    </row>
    <row r="223" spans="1:30">
      <c r="A223">
        <v>8734008</v>
      </c>
      <c r="B223" t="s">
        <v>243</v>
      </c>
      <c r="C223" t="s">
        <v>236</v>
      </c>
      <c r="D223">
        <v>0</v>
      </c>
      <c r="E223">
        <v>0</v>
      </c>
      <c r="F223">
        <v>0</v>
      </c>
      <c r="G223">
        <v>0</v>
      </c>
      <c r="H223">
        <v>0</v>
      </c>
      <c r="I223">
        <v>0</v>
      </c>
      <c r="J223">
        <v>0</v>
      </c>
      <c r="K223">
        <v>0</v>
      </c>
      <c r="L223">
        <v>0</v>
      </c>
      <c r="M223">
        <v>0</v>
      </c>
      <c r="N223">
        <v>0</v>
      </c>
      <c r="O223">
        <v>0</v>
      </c>
      <c r="P223">
        <v>0</v>
      </c>
      <c r="Q223">
        <v>0</v>
      </c>
      <c r="R223">
        <v>0</v>
      </c>
      <c r="S223">
        <v>0</v>
      </c>
      <c r="T223">
        <v>0</v>
      </c>
      <c r="AD223">
        <v>0</v>
      </c>
    </row>
    <row r="224" spans="1:30">
      <c r="A224">
        <v>8734009</v>
      </c>
      <c r="B224" t="s">
        <v>244</v>
      </c>
      <c r="C224" t="s">
        <v>236</v>
      </c>
      <c r="D224">
        <v>0</v>
      </c>
      <c r="E224">
        <v>0</v>
      </c>
      <c r="F224">
        <v>0</v>
      </c>
      <c r="G224">
        <v>0</v>
      </c>
      <c r="H224">
        <v>0</v>
      </c>
      <c r="I224">
        <v>0</v>
      </c>
      <c r="J224">
        <v>0</v>
      </c>
      <c r="K224">
        <v>0</v>
      </c>
      <c r="L224">
        <v>0</v>
      </c>
      <c r="M224">
        <v>0</v>
      </c>
      <c r="N224">
        <v>0</v>
      </c>
      <c r="O224">
        <v>0</v>
      </c>
      <c r="P224">
        <v>0</v>
      </c>
      <c r="Q224">
        <v>0</v>
      </c>
      <c r="R224">
        <v>0</v>
      </c>
      <c r="S224">
        <v>0</v>
      </c>
      <c r="T224">
        <v>0</v>
      </c>
      <c r="AD224">
        <v>0</v>
      </c>
    </row>
    <row r="225" spans="1:30">
      <c r="A225">
        <v>8734010</v>
      </c>
      <c r="B225" t="s">
        <v>245</v>
      </c>
      <c r="C225" t="s">
        <v>236</v>
      </c>
      <c r="D225">
        <v>0</v>
      </c>
      <c r="E225">
        <v>0</v>
      </c>
      <c r="F225">
        <v>0</v>
      </c>
      <c r="G225">
        <v>0</v>
      </c>
      <c r="H225">
        <v>0</v>
      </c>
      <c r="I225">
        <v>0</v>
      </c>
      <c r="J225">
        <v>0</v>
      </c>
      <c r="K225">
        <v>0</v>
      </c>
      <c r="L225">
        <v>0</v>
      </c>
      <c r="M225">
        <v>0</v>
      </c>
      <c r="N225">
        <v>0</v>
      </c>
      <c r="O225">
        <v>0</v>
      </c>
      <c r="P225">
        <v>0</v>
      </c>
      <c r="Q225">
        <v>0</v>
      </c>
      <c r="R225">
        <v>0</v>
      </c>
      <c r="S225">
        <v>0</v>
      </c>
      <c r="T225">
        <v>0</v>
      </c>
      <c r="AD225">
        <v>0</v>
      </c>
    </row>
    <row r="226" spans="1:30">
      <c r="A226">
        <v>8734011</v>
      </c>
      <c r="B226" t="s">
        <v>246</v>
      </c>
      <c r="C226" t="s">
        <v>236</v>
      </c>
      <c r="D226">
        <v>0</v>
      </c>
      <c r="E226">
        <v>0</v>
      </c>
      <c r="F226">
        <v>0</v>
      </c>
      <c r="G226">
        <v>0</v>
      </c>
      <c r="H226">
        <v>0</v>
      </c>
      <c r="I226">
        <v>0</v>
      </c>
      <c r="J226">
        <v>0</v>
      </c>
      <c r="K226">
        <v>0</v>
      </c>
      <c r="L226">
        <v>0</v>
      </c>
      <c r="M226">
        <v>0</v>
      </c>
      <c r="N226">
        <v>0</v>
      </c>
      <c r="O226">
        <v>0</v>
      </c>
      <c r="P226">
        <v>0</v>
      </c>
      <c r="Q226">
        <v>0</v>
      </c>
      <c r="R226">
        <v>0</v>
      </c>
      <c r="S226">
        <v>0</v>
      </c>
      <c r="T226">
        <v>0</v>
      </c>
      <c r="AD226">
        <v>0</v>
      </c>
    </row>
    <row r="227" spans="1:30">
      <c r="A227">
        <v>8734012</v>
      </c>
      <c r="B227" t="s">
        <v>247</v>
      </c>
      <c r="C227" t="s">
        <v>236</v>
      </c>
      <c r="D227">
        <v>0</v>
      </c>
      <c r="E227">
        <v>0</v>
      </c>
      <c r="F227">
        <v>0</v>
      </c>
      <c r="G227">
        <v>0</v>
      </c>
      <c r="H227">
        <v>0</v>
      </c>
      <c r="I227">
        <v>0</v>
      </c>
      <c r="J227">
        <v>0</v>
      </c>
      <c r="K227">
        <v>0</v>
      </c>
      <c r="L227">
        <v>0</v>
      </c>
      <c r="M227">
        <v>0</v>
      </c>
      <c r="N227">
        <v>0</v>
      </c>
      <c r="O227">
        <v>0</v>
      </c>
      <c r="P227">
        <v>0</v>
      </c>
      <c r="Q227">
        <v>0</v>
      </c>
      <c r="R227">
        <v>0</v>
      </c>
      <c r="S227">
        <v>0</v>
      </c>
      <c r="T227">
        <v>0</v>
      </c>
      <c r="AD227">
        <v>0</v>
      </c>
    </row>
    <row r="228" spans="1:30">
      <c r="A228">
        <v>8734014</v>
      </c>
      <c r="B228" t="s">
        <v>248</v>
      </c>
      <c r="C228" t="s">
        <v>236</v>
      </c>
      <c r="D228">
        <v>0</v>
      </c>
      <c r="E228">
        <v>0</v>
      </c>
      <c r="F228">
        <v>0</v>
      </c>
      <c r="G228">
        <v>0</v>
      </c>
      <c r="H228">
        <v>0</v>
      </c>
      <c r="I228">
        <v>0</v>
      </c>
      <c r="J228">
        <v>0</v>
      </c>
      <c r="K228">
        <v>0</v>
      </c>
      <c r="L228">
        <v>0</v>
      </c>
      <c r="M228">
        <v>0</v>
      </c>
      <c r="N228">
        <v>0</v>
      </c>
      <c r="O228">
        <v>0</v>
      </c>
      <c r="P228">
        <v>0</v>
      </c>
      <c r="Q228">
        <v>0</v>
      </c>
      <c r="R228">
        <v>0</v>
      </c>
      <c r="S228">
        <v>0</v>
      </c>
      <c r="T228">
        <v>0</v>
      </c>
      <c r="AD228">
        <v>0</v>
      </c>
    </row>
    <row r="229" spans="1:30">
      <c r="A229">
        <v>8734027</v>
      </c>
      <c r="B229" t="s">
        <v>249</v>
      </c>
      <c r="C229" t="s">
        <v>236</v>
      </c>
      <c r="D229">
        <v>0</v>
      </c>
      <c r="E229">
        <v>0</v>
      </c>
      <c r="F229">
        <v>0</v>
      </c>
      <c r="G229">
        <v>0</v>
      </c>
      <c r="H229">
        <v>0</v>
      </c>
      <c r="I229">
        <v>0</v>
      </c>
      <c r="J229">
        <v>0</v>
      </c>
      <c r="K229">
        <v>0</v>
      </c>
      <c r="L229">
        <v>0</v>
      </c>
      <c r="M229">
        <v>0</v>
      </c>
      <c r="N229">
        <v>0</v>
      </c>
      <c r="O229">
        <v>0</v>
      </c>
      <c r="P229">
        <v>0</v>
      </c>
      <c r="Q229">
        <v>0</v>
      </c>
      <c r="R229">
        <v>0</v>
      </c>
      <c r="S229">
        <v>0</v>
      </c>
      <c r="T229">
        <v>0</v>
      </c>
      <c r="AD229">
        <v>0</v>
      </c>
    </row>
    <row r="230" spans="1:30">
      <c r="A230">
        <v>8734028</v>
      </c>
      <c r="B230" t="s">
        <v>250</v>
      </c>
      <c r="C230" t="s">
        <v>236</v>
      </c>
      <c r="D230">
        <v>0</v>
      </c>
      <c r="E230">
        <v>0</v>
      </c>
      <c r="F230">
        <v>0</v>
      </c>
      <c r="G230">
        <v>0</v>
      </c>
      <c r="H230">
        <v>0</v>
      </c>
      <c r="I230">
        <v>0</v>
      </c>
      <c r="J230">
        <v>0</v>
      </c>
      <c r="K230">
        <v>0</v>
      </c>
      <c r="L230">
        <v>0</v>
      </c>
      <c r="M230">
        <v>0</v>
      </c>
      <c r="N230">
        <v>0</v>
      </c>
      <c r="O230">
        <v>0</v>
      </c>
      <c r="P230">
        <v>0</v>
      </c>
      <c r="Q230">
        <v>0</v>
      </c>
      <c r="R230">
        <v>0</v>
      </c>
      <c r="S230">
        <v>0</v>
      </c>
      <c r="T230">
        <v>0</v>
      </c>
      <c r="AD230">
        <v>0</v>
      </c>
    </row>
    <row r="231" spans="1:30">
      <c r="A231">
        <v>8734029</v>
      </c>
      <c r="B231" t="s">
        <v>251</v>
      </c>
      <c r="C231" t="s">
        <v>236</v>
      </c>
      <c r="D231">
        <v>0</v>
      </c>
      <c r="E231">
        <v>0</v>
      </c>
      <c r="F231">
        <v>0</v>
      </c>
      <c r="G231">
        <v>0</v>
      </c>
      <c r="H231">
        <v>0</v>
      </c>
      <c r="I231">
        <v>0</v>
      </c>
      <c r="J231">
        <v>0</v>
      </c>
      <c r="K231">
        <v>0</v>
      </c>
      <c r="L231">
        <v>0</v>
      </c>
      <c r="M231">
        <v>0</v>
      </c>
      <c r="N231">
        <v>0</v>
      </c>
      <c r="O231">
        <v>0</v>
      </c>
      <c r="P231">
        <v>0</v>
      </c>
      <c r="Q231">
        <v>0</v>
      </c>
      <c r="R231">
        <v>0</v>
      </c>
      <c r="S231">
        <v>0</v>
      </c>
      <c r="T231">
        <v>0</v>
      </c>
      <c r="AD231">
        <v>0</v>
      </c>
    </row>
    <row r="232" spans="1:30">
      <c r="A232">
        <v>8734031</v>
      </c>
      <c r="B232" t="s">
        <v>252</v>
      </c>
      <c r="C232" t="s">
        <v>236</v>
      </c>
      <c r="D232">
        <v>0</v>
      </c>
      <c r="E232">
        <v>0</v>
      </c>
      <c r="F232">
        <v>0</v>
      </c>
      <c r="G232">
        <v>0</v>
      </c>
      <c r="H232">
        <v>0</v>
      </c>
      <c r="I232">
        <v>0</v>
      </c>
      <c r="J232">
        <v>0</v>
      </c>
      <c r="K232">
        <v>0</v>
      </c>
      <c r="L232">
        <v>0</v>
      </c>
      <c r="M232">
        <v>0</v>
      </c>
      <c r="N232">
        <v>0</v>
      </c>
      <c r="O232">
        <v>0</v>
      </c>
      <c r="P232">
        <v>0</v>
      </c>
      <c r="Q232">
        <v>0</v>
      </c>
      <c r="R232">
        <v>0</v>
      </c>
      <c r="S232">
        <v>0</v>
      </c>
      <c r="T232">
        <v>0</v>
      </c>
      <c r="AD232">
        <v>0</v>
      </c>
    </row>
    <row r="233" spans="1:30">
      <c r="A233">
        <v>8734038</v>
      </c>
      <c r="B233" t="s">
        <v>253</v>
      </c>
      <c r="C233" t="s">
        <v>236</v>
      </c>
      <c r="D233">
        <v>0</v>
      </c>
      <c r="E233">
        <v>0</v>
      </c>
      <c r="F233">
        <v>0</v>
      </c>
      <c r="G233">
        <v>0</v>
      </c>
      <c r="H233">
        <v>0</v>
      </c>
      <c r="I233">
        <v>0</v>
      </c>
      <c r="J233">
        <v>0</v>
      </c>
      <c r="K233">
        <v>0</v>
      </c>
      <c r="L233">
        <v>0</v>
      </c>
      <c r="M233">
        <v>0</v>
      </c>
      <c r="N233">
        <v>0</v>
      </c>
      <c r="O233">
        <v>0</v>
      </c>
      <c r="P233">
        <v>0</v>
      </c>
      <c r="Q233">
        <v>0</v>
      </c>
      <c r="R233">
        <v>0</v>
      </c>
      <c r="S233">
        <v>0</v>
      </c>
      <c r="T233">
        <v>0</v>
      </c>
      <c r="AD233">
        <v>0</v>
      </c>
    </row>
    <row r="234" spans="1:30">
      <c r="A234">
        <v>8734040</v>
      </c>
      <c r="B234" t="s">
        <v>254</v>
      </c>
      <c r="C234" t="s">
        <v>236</v>
      </c>
      <c r="D234">
        <v>0</v>
      </c>
      <c r="E234">
        <v>0</v>
      </c>
      <c r="F234">
        <v>0</v>
      </c>
      <c r="G234">
        <v>0</v>
      </c>
      <c r="H234">
        <v>0</v>
      </c>
      <c r="I234">
        <v>0</v>
      </c>
      <c r="J234">
        <v>0</v>
      </c>
      <c r="K234">
        <v>0</v>
      </c>
      <c r="L234">
        <v>0</v>
      </c>
      <c r="M234">
        <v>0</v>
      </c>
      <c r="N234">
        <v>0</v>
      </c>
      <c r="O234">
        <v>0</v>
      </c>
      <c r="P234">
        <v>0</v>
      </c>
      <c r="Q234">
        <v>0</v>
      </c>
      <c r="R234">
        <v>0</v>
      </c>
      <c r="S234">
        <v>0</v>
      </c>
      <c r="T234">
        <v>0</v>
      </c>
      <c r="AD234">
        <v>0</v>
      </c>
    </row>
    <row r="235" spans="1:30">
      <c r="A235">
        <v>8734051</v>
      </c>
      <c r="B235" t="s">
        <v>255</v>
      </c>
      <c r="C235" t="s">
        <v>236</v>
      </c>
      <c r="D235">
        <v>0</v>
      </c>
      <c r="E235">
        <v>0</v>
      </c>
      <c r="F235">
        <v>0</v>
      </c>
      <c r="G235">
        <v>0</v>
      </c>
      <c r="H235">
        <v>0</v>
      </c>
      <c r="I235">
        <v>0</v>
      </c>
      <c r="J235">
        <v>0</v>
      </c>
      <c r="K235">
        <v>0</v>
      </c>
      <c r="L235">
        <v>0</v>
      </c>
      <c r="M235">
        <v>0</v>
      </c>
      <c r="N235">
        <v>0</v>
      </c>
      <c r="O235">
        <v>0</v>
      </c>
      <c r="P235">
        <v>0</v>
      </c>
      <c r="Q235">
        <v>0</v>
      </c>
      <c r="R235">
        <v>0</v>
      </c>
      <c r="S235">
        <v>0</v>
      </c>
      <c r="T235">
        <v>0</v>
      </c>
      <c r="AD235">
        <v>0</v>
      </c>
    </row>
    <row r="236" spans="1:30">
      <c r="A236">
        <v>8734055</v>
      </c>
      <c r="B236" t="s">
        <v>256</v>
      </c>
      <c r="C236" t="s">
        <v>236</v>
      </c>
      <c r="D236">
        <v>0</v>
      </c>
      <c r="E236">
        <v>0</v>
      </c>
      <c r="F236">
        <v>0</v>
      </c>
      <c r="G236">
        <v>0</v>
      </c>
      <c r="H236">
        <v>0</v>
      </c>
      <c r="I236">
        <v>0</v>
      </c>
      <c r="J236">
        <v>0</v>
      </c>
      <c r="K236">
        <v>0</v>
      </c>
      <c r="L236">
        <v>0</v>
      </c>
      <c r="M236">
        <v>0</v>
      </c>
      <c r="N236">
        <v>0</v>
      </c>
      <c r="O236">
        <v>0</v>
      </c>
      <c r="P236">
        <v>0</v>
      </c>
      <c r="Q236">
        <v>0</v>
      </c>
      <c r="R236">
        <v>0</v>
      </c>
      <c r="S236">
        <v>0</v>
      </c>
      <c r="T236">
        <v>0</v>
      </c>
      <c r="AD236">
        <v>0</v>
      </c>
    </row>
    <row r="237" spans="1:30">
      <c r="A237">
        <v>8734064</v>
      </c>
      <c r="B237" t="s">
        <v>257</v>
      </c>
      <c r="C237" t="s">
        <v>236</v>
      </c>
      <c r="D237">
        <v>0</v>
      </c>
      <c r="E237">
        <v>0</v>
      </c>
      <c r="F237">
        <v>0</v>
      </c>
      <c r="G237">
        <v>0</v>
      </c>
      <c r="H237">
        <v>0</v>
      </c>
      <c r="I237">
        <v>0</v>
      </c>
      <c r="J237">
        <v>0</v>
      </c>
      <c r="K237">
        <v>0</v>
      </c>
      <c r="L237">
        <v>0</v>
      </c>
      <c r="M237">
        <v>0</v>
      </c>
      <c r="N237">
        <v>0</v>
      </c>
      <c r="O237">
        <v>0</v>
      </c>
      <c r="P237">
        <v>0</v>
      </c>
      <c r="Q237">
        <v>0</v>
      </c>
      <c r="R237">
        <v>0</v>
      </c>
      <c r="S237">
        <v>0</v>
      </c>
      <c r="T237">
        <v>0</v>
      </c>
      <c r="AD237">
        <v>0</v>
      </c>
    </row>
    <row r="238" spans="1:30">
      <c r="A238">
        <v>8734503</v>
      </c>
      <c r="B238" t="s">
        <v>258</v>
      </c>
      <c r="C238" t="s">
        <v>236</v>
      </c>
      <c r="D238">
        <v>0</v>
      </c>
      <c r="E238">
        <v>0</v>
      </c>
      <c r="F238">
        <v>0</v>
      </c>
      <c r="G238">
        <v>0</v>
      </c>
      <c r="H238">
        <v>0</v>
      </c>
      <c r="I238">
        <v>0</v>
      </c>
      <c r="J238">
        <v>0</v>
      </c>
      <c r="K238">
        <v>0</v>
      </c>
      <c r="L238">
        <v>0</v>
      </c>
      <c r="M238">
        <v>0</v>
      </c>
      <c r="N238">
        <v>0</v>
      </c>
      <c r="O238">
        <v>0</v>
      </c>
      <c r="P238">
        <v>0</v>
      </c>
      <c r="Q238">
        <v>0</v>
      </c>
      <c r="R238">
        <v>0</v>
      </c>
      <c r="S238">
        <v>0</v>
      </c>
      <c r="T238">
        <v>0</v>
      </c>
      <c r="AD238">
        <v>0</v>
      </c>
    </row>
    <row r="239" spans="1:30">
      <c r="A239">
        <v>8734602</v>
      </c>
      <c r="B239" t="s">
        <v>259</v>
      </c>
      <c r="C239" t="s">
        <v>236</v>
      </c>
      <c r="D239">
        <v>0</v>
      </c>
      <c r="E239">
        <v>0</v>
      </c>
      <c r="F239">
        <v>0</v>
      </c>
      <c r="G239">
        <v>0</v>
      </c>
      <c r="H239">
        <v>0</v>
      </c>
      <c r="I239">
        <v>0</v>
      </c>
      <c r="J239">
        <v>0</v>
      </c>
      <c r="K239">
        <v>0</v>
      </c>
      <c r="L239">
        <v>0</v>
      </c>
      <c r="M239">
        <v>0</v>
      </c>
      <c r="N239">
        <v>0</v>
      </c>
      <c r="O239">
        <v>0</v>
      </c>
      <c r="P239">
        <v>0</v>
      </c>
      <c r="Q239">
        <v>0</v>
      </c>
      <c r="R239">
        <v>0</v>
      </c>
      <c r="S239">
        <v>0</v>
      </c>
      <c r="T239">
        <v>0</v>
      </c>
      <c r="AD239">
        <v>0</v>
      </c>
    </row>
    <row r="240" spans="1:30">
      <c r="A240">
        <v>8734603</v>
      </c>
      <c r="B240" t="s">
        <v>260</v>
      </c>
      <c r="C240" t="s">
        <v>236</v>
      </c>
      <c r="D240">
        <v>0</v>
      </c>
      <c r="E240">
        <v>0</v>
      </c>
      <c r="F240">
        <v>0</v>
      </c>
      <c r="G240">
        <v>0</v>
      </c>
      <c r="H240">
        <v>0</v>
      </c>
      <c r="I240">
        <v>0</v>
      </c>
      <c r="J240">
        <v>0</v>
      </c>
      <c r="K240">
        <v>0</v>
      </c>
      <c r="L240">
        <v>0</v>
      </c>
      <c r="M240">
        <v>0</v>
      </c>
      <c r="N240">
        <v>0</v>
      </c>
      <c r="O240">
        <v>0</v>
      </c>
      <c r="P240">
        <v>0</v>
      </c>
      <c r="Q240">
        <v>0</v>
      </c>
      <c r="R240">
        <v>0</v>
      </c>
      <c r="S240">
        <v>0</v>
      </c>
      <c r="T240">
        <v>0</v>
      </c>
      <c r="AD240">
        <v>0</v>
      </c>
    </row>
    <row r="241" spans="1:30">
      <c r="A241">
        <v>8735401</v>
      </c>
      <c r="B241" t="s">
        <v>261</v>
      </c>
      <c r="C241" t="s">
        <v>236</v>
      </c>
      <c r="D241">
        <v>0</v>
      </c>
      <c r="E241">
        <v>0</v>
      </c>
      <c r="F241">
        <v>0</v>
      </c>
      <c r="G241">
        <v>0</v>
      </c>
      <c r="H241">
        <v>0</v>
      </c>
      <c r="I241">
        <v>0</v>
      </c>
      <c r="J241">
        <v>0</v>
      </c>
      <c r="K241">
        <v>0</v>
      </c>
      <c r="L241">
        <v>0</v>
      </c>
      <c r="M241">
        <v>0</v>
      </c>
      <c r="N241">
        <v>0</v>
      </c>
      <c r="O241">
        <v>0</v>
      </c>
      <c r="P241">
        <v>0</v>
      </c>
      <c r="Q241">
        <v>0</v>
      </c>
      <c r="R241">
        <v>0</v>
      </c>
      <c r="S241">
        <v>0</v>
      </c>
      <c r="T241">
        <v>0</v>
      </c>
      <c r="AD241">
        <v>0</v>
      </c>
    </row>
    <row r="242" spans="1:30">
      <c r="A242">
        <v>8735403</v>
      </c>
      <c r="B242" t="s">
        <v>262</v>
      </c>
      <c r="C242" t="s">
        <v>236</v>
      </c>
      <c r="D242">
        <v>0</v>
      </c>
      <c r="E242">
        <v>0</v>
      </c>
      <c r="F242">
        <v>0</v>
      </c>
      <c r="G242">
        <v>0</v>
      </c>
      <c r="H242">
        <v>0</v>
      </c>
      <c r="I242">
        <v>0</v>
      </c>
      <c r="J242">
        <v>0</v>
      </c>
      <c r="K242">
        <v>0</v>
      </c>
      <c r="L242">
        <v>0</v>
      </c>
      <c r="M242">
        <v>0</v>
      </c>
      <c r="N242">
        <v>0</v>
      </c>
      <c r="O242">
        <v>0</v>
      </c>
      <c r="P242">
        <v>0</v>
      </c>
      <c r="Q242">
        <v>0</v>
      </c>
      <c r="R242">
        <v>0</v>
      </c>
      <c r="S242">
        <v>0</v>
      </c>
      <c r="T242">
        <v>0</v>
      </c>
      <c r="AD242">
        <v>0</v>
      </c>
    </row>
    <row r="243" spans="1:30">
      <c r="A243">
        <v>8735406</v>
      </c>
      <c r="B243" t="s">
        <v>263</v>
      </c>
      <c r="C243" t="s">
        <v>236</v>
      </c>
      <c r="D243">
        <v>0</v>
      </c>
      <c r="E243">
        <v>0</v>
      </c>
      <c r="F243">
        <v>0</v>
      </c>
      <c r="G243">
        <v>0</v>
      </c>
      <c r="H243">
        <v>0</v>
      </c>
      <c r="I243">
        <v>0</v>
      </c>
      <c r="J243">
        <v>0</v>
      </c>
      <c r="K243">
        <v>0</v>
      </c>
      <c r="L243">
        <v>0</v>
      </c>
      <c r="M243">
        <v>0</v>
      </c>
      <c r="N243">
        <v>0</v>
      </c>
      <c r="O243">
        <v>0</v>
      </c>
      <c r="P243">
        <v>0</v>
      </c>
      <c r="Q243">
        <v>0</v>
      </c>
      <c r="R243">
        <v>0</v>
      </c>
      <c r="S243">
        <v>0</v>
      </c>
      <c r="T243">
        <v>0</v>
      </c>
      <c r="AD243">
        <v>0</v>
      </c>
    </row>
    <row r="244" spans="1:30">
      <c r="A244">
        <v>8735408</v>
      </c>
      <c r="B244" t="s">
        <v>264</v>
      </c>
      <c r="C244" t="s">
        <v>236</v>
      </c>
      <c r="D244">
        <v>0</v>
      </c>
      <c r="E244">
        <v>0</v>
      </c>
      <c r="F244">
        <v>0</v>
      </c>
      <c r="G244">
        <v>0</v>
      </c>
      <c r="H244">
        <v>0</v>
      </c>
      <c r="I244">
        <v>0</v>
      </c>
      <c r="J244">
        <v>0</v>
      </c>
      <c r="K244">
        <v>0</v>
      </c>
      <c r="L244">
        <v>0</v>
      </c>
      <c r="M244">
        <v>0</v>
      </c>
      <c r="N244">
        <v>0</v>
      </c>
      <c r="O244">
        <v>0</v>
      </c>
      <c r="P244">
        <v>0</v>
      </c>
      <c r="Q244">
        <v>0</v>
      </c>
      <c r="R244">
        <v>0</v>
      </c>
      <c r="S244">
        <v>0</v>
      </c>
      <c r="T244">
        <v>0</v>
      </c>
      <c r="AD244">
        <v>0</v>
      </c>
    </row>
    <row r="245" spans="1:30">
      <c r="A245">
        <v>8735411</v>
      </c>
      <c r="B245" t="s">
        <v>265</v>
      </c>
      <c r="C245" t="s">
        <v>236</v>
      </c>
      <c r="D245">
        <v>0</v>
      </c>
      <c r="E245">
        <v>0</v>
      </c>
      <c r="F245">
        <v>0</v>
      </c>
      <c r="G245">
        <v>0</v>
      </c>
      <c r="H245">
        <v>0</v>
      </c>
      <c r="I245">
        <v>0</v>
      </c>
      <c r="J245">
        <v>0</v>
      </c>
      <c r="K245">
        <v>0</v>
      </c>
      <c r="L245">
        <v>0</v>
      </c>
      <c r="M245">
        <v>0</v>
      </c>
      <c r="N245">
        <v>0</v>
      </c>
      <c r="O245">
        <v>0</v>
      </c>
      <c r="P245">
        <v>0</v>
      </c>
      <c r="Q245">
        <v>0</v>
      </c>
      <c r="R245">
        <v>0</v>
      </c>
      <c r="S245">
        <v>0</v>
      </c>
      <c r="T245">
        <v>0</v>
      </c>
      <c r="AD245">
        <v>0</v>
      </c>
    </row>
    <row r="246" spans="1:30">
      <c r="A246">
        <v>8735412</v>
      </c>
      <c r="B246" t="s">
        <v>266</v>
      </c>
      <c r="C246" t="s">
        <v>236</v>
      </c>
      <c r="D246">
        <v>0</v>
      </c>
      <c r="E246">
        <v>0</v>
      </c>
      <c r="F246">
        <v>0</v>
      </c>
      <c r="G246">
        <v>0</v>
      </c>
      <c r="H246">
        <v>0</v>
      </c>
      <c r="I246">
        <v>0</v>
      </c>
      <c r="J246">
        <v>0</v>
      </c>
      <c r="K246">
        <v>0</v>
      </c>
      <c r="L246">
        <v>0</v>
      </c>
      <c r="M246">
        <v>0</v>
      </c>
      <c r="N246">
        <v>0</v>
      </c>
      <c r="O246">
        <v>0</v>
      </c>
      <c r="P246">
        <v>0</v>
      </c>
      <c r="Q246">
        <v>0</v>
      </c>
      <c r="R246">
        <v>0</v>
      </c>
      <c r="S246">
        <v>0</v>
      </c>
      <c r="T246">
        <v>0</v>
      </c>
      <c r="AD246">
        <v>0</v>
      </c>
    </row>
    <row r="247" spans="1:30">
      <c r="A247">
        <v>8735415</v>
      </c>
      <c r="B247" t="s">
        <v>267</v>
      </c>
      <c r="C247" t="s">
        <v>236</v>
      </c>
      <c r="D247">
        <v>0</v>
      </c>
      <c r="E247">
        <v>0</v>
      </c>
      <c r="F247">
        <v>0</v>
      </c>
      <c r="G247">
        <v>0</v>
      </c>
      <c r="H247">
        <v>0</v>
      </c>
      <c r="I247">
        <v>0</v>
      </c>
      <c r="J247">
        <v>0</v>
      </c>
      <c r="K247">
        <v>0</v>
      </c>
      <c r="L247">
        <v>0</v>
      </c>
      <c r="M247">
        <v>0</v>
      </c>
      <c r="N247">
        <v>0</v>
      </c>
      <c r="O247">
        <v>0</v>
      </c>
      <c r="P247">
        <v>0</v>
      </c>
      <c r="Q247">
        <v>0</v>
      </c>
      <c r="R247">
        <v>0</v>
      </c>
      <c r="S247">
        <v>0</v>
      </c>
      <c r="T247">
        <v>0</v>
      </c>
      <c r="AD247">
        <v>0</v>
      </c>
    </row>
    <row r="248" spans="1:30">
      <c r="A248">
        <v>8735416</v>
      </c>
      <c r="B248" t="s">
        <v>268</v>
      </c>
      <c r="C248" t="s">
        <v>236</v>
      </c>
      <c r="D248">
        <v>0</v>
      </c>
      <c r="E248">
        <v>0</v>
      </c>
      <c r="F248">
        <v>0</v>
      </c>
      <c r="G248">
        <v>0</v>
      </c>
      <c r="H248">
        <v>0</v>
      </c>
      <c r="I248">
        <v>0</v>
      </c>
      <c r="J248">
        <v>0</v>
      </c>
      <c r="K248">
        <v>0</v>
      </c>
      <c r="L248">
        <v>0</v>
      </c>
      <c r="M248">
        <v>0</v>
      </c>
      <c r="N248">
        <v>0</v>
      </c>
      <c r="O248">
        <v>0</v>
      </c>
      <c r="P248">
        <v>0</v>
      </c>
      <c r="Q248">
        <v>0</v>
      </c>
      <c r="R248">
        <v>0</v>
      </c>
      <c r="S248">
        <v>0</v>
      </c>
      <c r="T248">
        <v>0</v>
      </c>
      <c r="AD248">
        <v>0</v>
      </c>
    </row>
    <row r="249" spans="1:30">
      <c r="A249">
        <v>8734045</v>
      </c>
      <c r="B249" t="s">
        <v>269</v>
      </c>
      <c r="C249" t="s">
        <v>270</v>
      </c>
      <c r="D249">
        <v>0</v>
      </c>
      <c r="E249">
        <v>0</v>
      </c>
      <c r="F249">
        <v>0</v>
      </c>
      <c r="G249">
        <v>0</v>
      </c>
      <c r="H249">
        <v>0</v>
      </c>
      <c r="I249">
        <v>0</v>
      </c>
      <c r="J249">
        <v>0</v>
      </c>
      <c r="K249">
        <v>0</v>
      </c>
      <c r="L249">
        <v>0</v>
      </c>
      <c r="M249">
        <v>0</v>
      </c>
      <c r="N249">
        <v>0</v>
      </c>
      <c r="O249">
        <v>0</v>
      </c>
      <c r="P249">
        <v>0</v>
      </c>
      <c r="Q249">
        <v>0</v>
      </c>
      <c r="R249">
        <v>0</v>
      </c>
      <c r="S249">
        <v>0</v>
      </c>
      <c r="T249">
        <v>0</v>
      </c>
      <c r="AD249">
        <v>0</v>
      </c>
    </row>
    <row r="250" spans="1:20">
      <c r="A250" t="s">
        <v>326</v>
      </c>
      <c r="B250" t="s">
        <v>326</v>
      </c>
      <c r="C250" t="s">
        <v>326</v>
      </c>
      <c r="D250">
        <v>0</v>
      </c>
      <c r="E250">
        <v>0</v>
      </c>
      <c r="F250">
        <v>0</v>
      </c>
      <c r="G250">
        <v>0</v>
      </c>
      <c r="H250">
        <v>0</v>
      </c>
      <c r="I250">
        <v>0</v>
      </c>
      <c r="J250">
        <v>0</v>
      </c>
      <c r="K250">
        <v>0</v>
      </c>
      <c r="L250">
        <v>0</v>
      </c>
      <c r="M250">
        <v>0</v>
      </c>
      <c r="N250">
        <v>0</v>
      </c>
      <c r="O250">
        <v>0</v>
      </c>
      <c r="P250">
        <v>0</v>
      </c>
      <c r="Q250">
        <v>0</v>
      </c>
      <c r="R250">
        <v>0</v>
      </c>
      <c r="S250">
        <v>0</v>
      </c>
      <c r="T250">
        <v>0</v>
      </c>
    </row>
    <row r="251" spans="1:20">
      <c r="A251" t="s">
        <v>326</v>
      </c>
      <c r="B251" t="s">
        <v>326</v>
      </c>
      <c r="C251" t="s">
        <v>326</v>
      </c>
      <c r="D251">
        <v>0</v>
      </c>
      <c r="E251">
        <v>0</v>
      </c>
      <c r="F251">
        <v>0</v>
      </c>
      <c r="G251">
        <v>0</v>
      </c>
      <c r="H251">
        <v>0</v>
      </c>
      <c r="I251">
        <v>0</v>
      </c>
      <c r="J251">
        <v>0</v>
      </c>
      <c r="K251">
        <v>0</v>
      </c>
      <c r="L251">
        <v>0</v>
      </c>
      <c r="M251">
        <v>0</v>
      </c>
      <c r="N251">
        <v>0</v>
      </c>
      <c r="O251">
        <v>0</v>
      </c>
      <c r="P251">
        <v>0</v>
      </c>
      <c r="Q251">
        <v>0</v>
      </c>
      <c r="R251">
        <v>0</v>
      </c>
      <c r="S251">
        <v>0</v>
      </c>
      <c r="T251">
        <v>0</v>
      </c>
    </row>
    <row r="252" spans="1:20">
      <c r="A252" t="s">
        <v>326</v>
      </c>
      <c r="B252" t="s">
        <v>326</v>
      </c>
      <c r="C252" t="s">
        <v>326</v>
      </c>
      <c r="D252">
        <v>0</v>
      </c>
      <c r="E252">
        <v>0</v>
      </c>
      <c r="F252">
        <v>0</v>
      </c>
      <c r="G252">
        <v>0</v>
      </c>
      <c r="H252">
        <v>0</v>
      </c>
      <c r="I252">
        <v>0</v>
      </c>
      <c r="J252">
        <v>0</v>
      </c>
      <c r="K252">
        <v>0</v>
      </c>
      <c r="L252">
        <v>0</v>
      </c>
      <c r="M252">
        <v>0</v>
      </c>
      <c r="N252">
        <v>0</v>
      </c>
      <c r="O252">
        <v>0</v>
      </c>
      <c r="P252">
        <v>0</v>
      </c>
      <c r="Q252">
        <v>0</v>
      </c>
      <c r="R252">
        <v>0</v>
      </c>
      <c r="S252">
        <v>0</v>
      </c>
      <c r="T252">
        <v>0</v>
      </c>
    </row>
    <row r="253" spans="1:20">
      <c r="A253" t="s">
        <v>326</v>
      </c>
      <c r="B253" t="s">
        <v>326</v>
      </c>
      <c r="C253" t="s">
        <v>326</v>
      </c>
      <c r="D253">
        <v>0</v>
      </c>
      <c r="E253">
        <v>0</v>
      </c>
      <c r="F253">
        <v>0</v>
      </c>
      <c r="G253">
        <v>0</v>
      </c>
      <c r="H253">
        <v>0</v>
      </c>
      <c r="I253">
        <v>0</v>
      </c>
      <c r="J253">
        <v>0</v>
      </c>
      <c r="K253">
        <v>0</v>
      </c>
      <c r="L253">
        <v>0</v>
      </c>
      <c r="M253">
        <v>0</v>
      </c>
      <c r="N253">
        <v>0</v>
      </c>
      <c r="O253">
        <v>0</v>
      </c>
      <c r="P253">
        <v>0</v>
      </c>
      <c r="Q253">
        <v>0</v>
      </c>
      <c r="R253">
        <v>0</v>
      </c>
      <c r="S253">
        <v>0</v>
      </c>
      <c r="T253">
        <v>0</v>
      </c>
    </row>
    <row r="254" spans="1:20">
      <c r="A254" t="s">
        <v>326</v>
      </c>
      <c r="B254" t="s">
        <v>326</v>
      </c>
      <c r="C254" t="s">
        <v>326</v>
      </c>
      <c r="D254">
        <v>0</v>
      </c>
      <c r="E254">
        <v>0</v>
      </c>
      <c r="F254">
        <v>0</v>
      </c>
      <c r="G254">
        <v>0</v>
      </c>
      <c r="H254">
        <v>0</v>
      </c>
      <c r="I254">
        <v>0</v>
      </c>
      <c r="J254">
        <v>0</v>
      </c>
      <c r="K254">
        <v>0</v>
      </c>
      <c r="L254">
        <v>0</v>
      </c>
      <c r="M254">
        <v>0</v>
      </c>
      <c r="N254">
        <v>0</v>
      </c>
      <c r="O254">
        <v>0</v>
      </c>
      <c r="P254">
        <v>0</v>
      </c>
      <c r="Q254">
        <v>0</v>
      </c>
      <c r="R254">
        <v>0</v>
      </c>
      <c r="S254">
        <v>0</v>
      </c>
      <c r="T254">
        <v>0</v>
      </c>
    </row>
    <row r="255" spans="1:20">
      <c r="A255" t="s">
        <v>326</v>
      </c>
      <c r="B255" t="s">
        <v>326</v>
      </c>
      <c r="C255" t="s">
        <v>326</v>
      </c>
      <c r="D255">
        <v>0</v>
      </c>
      <c r="E255">
        <v>0</v>
      </c>
      <c r="F255">
        <v>0</v>
      </c>
      <c r="G255">
        <v>0</v>
      </c>
      <c r="H255">
        <v>0</v>
      </c>
      <c r="I255">
        <v>0</v>
      </c>
      <c r="J255">
        <v>0</v>
      </c>
      <c r="K255">
        <v>0</v>
      </c>
      <c r="L255">
        <v>0</v>
      </c>
      <c r="M255">
        <v>0</v>
      </c>
      <c r="N255">
        <v>0</v>
      </c>
      <c r="O255">
        <v>0</v>
      </c>
      <c r="P255">
        <v>0</v>
      </c>
      <c r="Q255">
        <v>0</v>
      </c>
      <c r="R255">
        <v>0</v>
      </c>
      <c r="S255">
        <v>0</v>
      </c>
      <c r="T255">
        <v>0</v>
      </c>
    </row>
    <row r="256" spans="1:20">
      <c r="A256" t="s">
        <v>326</v>
      </c>
      <c r="B256" t="s">
        <v>326</v>
      </c>
      <c r="C256" t="s">
        <v>326</v>
      </c>
      <c r="D256">
        <v>0</v>
      </c>
      <c r="E256">
        <v>0</v>
      </c>
      <c r="F256">
        <v>0</v>
      </c>
      <c r="G256">
        <v>0</v>
      </c>
      <c r="H256">
        <v>0</v>
      </c>
      <c r="I256">
        <v>0</v>
      </c>
      <c r="J256">
        <v>0</v>
      </c>
      <c r="K256">
        <v>0</v>
      </c>
      <c r="L256">
        <v>0</v>
      </c>
      <c r="M256">
        <v>0</v>
      </c>
      <c r="N256">
        <v>0</v>
      </c>
      <c r="O256">
        <v>0</v>
      </c>
      <c r="P256">
        <v>0</v>
      </c>
      <c r="Q256">
        <v>0</v>
      </c>
      <c r="R256">
        <v>0</v>
      </c>
      <c r="S256">
        <v>0</v>
      </c>
      <c r="T256">
        <v>0</v>
      </c>
    </row>
    <row r="257" spans="1:20">
      <c r="A257" t="s">
        <v>326</v>
      </c>
      <c r="B257" t="s">
        <v>326</v>
      </c>
      <c r="C257" t="s">
        <v>326</v>
      </c>
      <c r="D257">
        <v>0</v>
      </c>
      <c r="E257">
        <v>0</v>
      </c>
      <c r="F257">
        <v>0</v>
      </c>
      <c r="G257">
        <v>0</v>
      </c>
      <c r="H257">
        <v>0</v>
      </c>
      <c r="I257">
        <v>0</v>
      </c>
      <c r="J257">
        <v>0</v>
      </c>
      <c r="K257">
        <v>0</v>
      </c>
      <c r="L257">
        <v>0</v>
      </c>
      <c r="M257">
        <v>0</v>
      </c>
      <c r="N257">
        <v>0</v>
      </c>
      <c r="O257">
        <v>0</v>
      </c>
      <c r="P257">
        <v>0</v>
      </c>
      <c r="Q257">
        <v>0</v>
      </c>
      <c r="R257">
        <v>0</v>
      </c>
      <c r="S257">
        <v>0</v>
      </c>
      <c r="T257">
        <v>0</v>
      </c>
    </row>
    <row r="258" spans="1:20">
      <c r="A258" t="s">
        <v>326</v>
      </c>
      <c r="B258" t="s">
        <v>326</v>
      </c>
      <c r="C258" t="s">
        <v>326</v>
      </c>
      <c r="D258">
        <v>0</v>
      </c>
      <c r="E258">
        <v>0</v>
      </c>
      <c r="F258">
        <v>0</v>
      </c>
      <c r="G258">
        <v>0</v>
      </c>
      <c r="H258">
        <v>0</v>
      </c>
      <c r="I258">
        <v>0</v>
      </c>
      <c r="J258">
        <v>0</v>
      </c>
      <c r="K258">
        <v>0</v>
      </c>
      <c r="L258">
        <v>0</v>
      </c>
      <c r="M258">
        <v>0</v>
      </c>
      <c r="N258">
        <v>0</v>
      </c>
      <c r="O258">
        <v>0</v>
      </c>
      <c r="P258">
        <v>0</v>
      </c>
      <c r="Q258">
        <v>0</v>
      </c>
      <c r="R258">
        <v>0</v>
      </c>
      <c r="S258">
        <v>0</v>
      </c>
      <c r="T258">
        <v>0</v>
      </c>
    </row>
    <row r="259" spans="1:20">
      <c r="A259" t="s">
        <v>326</v>
      </c>
      <c r="B259" t="s">
        <v>326</v>
      </c>
      <c r="C259" t="s">
        <v>326</v>
      </c>
      <c r="D259">
        <v>0</v>
      </c>
      <c r="E259">
        <v>0</v>
      </c>
      <c r="F259">
        <v>0</v>
      </c>
      <c r="G259">
        <v>0</v>
      </c>
      <c r="H259">
        <v>0</v>
      </c>
      <c r="I259">
        <v>0</v>
      </c>
      <c r="J259">
        <v>0</v>
      </c>
      <c r="K259">
        <v>0</v>
      </c>
      <c r="L259">
        <v>0</v>
      </c>
      <c r="M259">
        <v>0</v>
      </c>
      <c r="N259">
        <v>0</v>
      </c>
      <c r="O259">
        <v>0</v>
      </c>
      <c r="P259">
        <v>0</v>
      </c>
      <c r="Q259">
        <v>0</v>
      </c>
      <c r="R259">
        <v>0</v>
      </c>
      <c r="S259">
        <v>0</v>
      </c>
      <c r="T259">
        <v>0</v>
      </c>
    </row>
    <row r="260" spans="1:20">
      <c r="A260" t="s">
        <v>326</v>
      </c>
      <c r="B260" t="s">
        <v>326</v>
      </c>
      <c r="C260" t="s">
        <v>326</v>
      </c>
      <c r="D260">
        <v>0</v>
      </c>
      <c r="E260">
        <v>0</v>
      </c>
      <c r="F260">
        <v>0</v>
      </c>
      <c r="G260">
        <v>0</v>
      </c>
      <c r="H260">
        <v>0</v>
      </c>
      <c r="I260">
        <v>0</v>
      </c>
      <c r="J260">
        <v>0</v>
      </c>
      <c r="K260">
        <v>0</v>
      </c>
      <c r="L260">
        <v>0</v>
      </c>
      <c r="M260">
        <v>0</v>
      </c>
      <c r="N260">
        <v>0</v>
      </c>
      <c r="O260">
        <v>0</v>
      </c>
      <c r="P260">
        <v>0</v>
      </c>
      <c r="Q260">
        <v>0</v>
      </c>
      <c r="R260">
        <v>0</v>
      </c>
      <c r="S260">
        <v>0</v>
      </c>
      <c r="T260">
        <v>0</v>
      </c>
    </row>
    <row r="261" spans="1:20">
      <c r="A261" t="s">
        <v>326</v>
      </c>
      <c r="B261" t="s">
        <v>326</v>
      </c>
      <c r="C261" t="s">
        <v>326</v>
      </c>
      <c r="D261">
        <v>0</v>
      </c>
      <c r="E261">
        <v>0</v>
      </c>
      <c r="F261">
        <v>0</v>
      </c>
      <c r="G261">
        <v>0</v>
      </c>
      <c r="H261">
        <v>0</v>
      </c>
      <c r="I261">
        <v>0</v>
      </c>
      <c r="J261">
        <v>0</v>
      </c>
      <c r="K261">
        <v>0</v>
      </c>
      <c r="L261">
        <v>0</v>
      </c>
      <c r="M261">
        <v>0</v>
      </c>
      <c r="N261">
        <v>0</v>
      </c>
      <c r="O261">
        <v>0</v>
      </c>
      <c r="P261">
        <v>0</v>
      </c>
      <c r="Q261">
        <v>0</v>
      </c>
      <c r="R261">
        <v>0</v>
      </c>
      <c r="S261">
        <v>0</v>
      </c>
      <c r="T261">
        <v>0</v>
      </c>
    </row>
    <row r="262" spans="1:20">
      <c r="A262" t="s">
        <v>326</v>
      </c>
      <c r="B262" t="s">
        <v>326</v>
      </c>
      <c r="C262" t="s">
        <v>326</v>
      </c>
      <c r="D262">
        <v>0</v>
      </c>
      <c r="E262">
        <v>0</v>
      </c>
      <c r="F262">
        <v>0</v>
      </c>
      <c r="G262">
        <v>0</v>
      </c>
      <c r="H262">
        <v>0</v>
      </c>
      <c r="I262">
        <v>0</v>
      </c>
      <c r="J262">
        <v>0</v>
      </c>
      <c r="K262">
        <v>0</v>
      </c>
      <c r="L262">
        <v>0</v>
      </c>
      <c r="M262">
        <v>0</v>
      </c>
      <c r="N262">
        <v>0</v>
      </c>
      <c r="O262">
        <v>0</v>
      </c>
      <c r="P262">
        <v>0</v>
      </c>
      <c r="Q262">
        <v>0</v>
      </c>
      <c r="R262">
        <v>0</v>
      </c>
      <c r="S262">
        <v>0</v>
      </c>
      <c r="T262">
        <v>0</v>
      </c>
    </row>
    <row r="263" spans="1:20">
      <c r="A263" t="s">
        <v>326</v>
      </c>
      <c r="B263" t="s">
        <v>326</v>
      </c>
      <c r="C263" t="s">
        <v>326</v>
      </c>
      <c r="D263">
        <v>0</v>
      </c>
      <c r="E263">
        <v>0</v>
      </c>
      <c r="F263">
        <v>0</v>
      </c>
      <c r="G263">
        <v>0</v>
      </c>
      <c r="H263">
        <v>0</v>
      </c>
      <c r="I263">
        <v>0</v>
      </c>
      <c r="J263">
        <v>0</v>
      </c>
      <c r="K263">
        <v>0</v>
      </c>
      <c r="L263">
        <v>0</v>
      </c>
      <c r="M263">
        <v>0</v>
      </c>
      <c r="N263">
        <v>0</v>
      </c>
      <c r="O263">
        <v>0</v>
      </c>
      <c r="P263">
        <v>0</v>
      </c>
      <c r="Q263">
        <v>0</v>
      </c>
      <c r="R263">
        <v>0</v>
      </c>
      <c r="S263">
        <v>0</v>
      </c>
      <c r="T263">
        <v>0</v>
      </c>
    </row>
    <row r="264" spans="1:20">
      <c r="A264" t="s">
        <v>326</v>
      </c>
      <c r="B264" t="s">
        <v>326</v>
      </c>
      <c r="C264" t="s">
        <v>326</v>
      </c>
      <c r="D264">
        <v>0</v>
      </c>
      <c r="E264">
        <v>0</v>
      </c>
      <c r="F264">
        <v>0</v>
      </c>
      <c r="G264">
        <v>0</v>
      </c>
      <c r="H264">
        <v>0</v>
      </c>
      <c r="I264">
        <v>0</v>
      </c>
      <c r="J264">
        <v>0</v>
      </c>
      <c r="K264">
        <v>0</v>
      </c>
      <c r="L264">
        <v>0</v>
      </c>
      <c r="M264">
        <v>0</v>
      </c>
      <c r="N264">
        <v>0</v>
      </c>
      <c r="O264">
        <v>0</v>
      </c>
      <c r="P264">
        <v>0</v>
      </c>
      <c r="Q264">
        <v>0</v>
      </c>
      <c r="R264">
        <v>0</v>
      </c>
      <c r="S264">
        <v>0</v>
      </c>
      <c r="T264">
        <v>0</v>
      </c>
    </row>
    <row r="265" spans="1:20">
      <c r="A265" t="s">
        <v>326</v>
      </c>
      <c r="B265" t="s">
        <v>326</v>
      </c>
      <c r="C265" t="s">
        <v>326</v>
      </c>
      <c r="D265">
        <v>0</v>
      </c>
      <c r="E265">
        <v>0</v>
      </c>
      <c r="F265">
        <v>0</v>
      </c>
      <c r="G265">
        <v>0</v>
      </c>
      <c r="H265">
        <v>0</v>
      </c>
      <c r="I265">
        <v>0</v>
      </c>
      <c r="J265">
        <v>0</v>
      </c>
      <c r="K265">
        <v>0</v>
      </c>
      <c r="L265">
        <v>0</v>
      </c>
      <c r="M265">
        <v>0</v>
      </c>
      <c r="N265">
        <v>0</v>
      </c>
      <c r="O265">
        <v>0</v>
      </c>
      <c r="P265">
        <v>0</v>
      </c>
      <c r="Q265">
        <v>0</v>
      </c>
      <c r="R265">
        <v>0</v>
      </c>
      <c r="S265">
        <v>0</v>
      </c>
      <c r="T265">
        <v>0</v>
      </c>
    </row>
    <row r="266" spans="1:20">
      <c r="A266" t="s">
        <v>326</v>
      </c>
      <c r="B266" t="s">
        <v>326</v>
      </c>
      <c r="C266" t="s">
        <v>326</v>
      </c>
      <c r="D266">
        <v>0</v>
      </c>
      <c r="E266">
        <v>0</v>
      </c>
      <c r="F266">
        <v>0</v>
      </c>
      <c r="G266">
        <v>0</v>
      </c>
      <c r="H266">
        <v>0</v>
      </c>
      <c r="I266">
        <v>0</v>
      </c>
      <c r="J266">
        <v>0</v>
      </c>
      <c r="K266">
        <v>0</v>
      </c>
      <c r="L266">
        <v>0</v>
      </c>
      <c r="M266">
        <v>0</v>
      </c>
      <c r="N266">
        <v>0</v>
      </c>
      <c r="O266">
        <v>0</v>
      </c>
      <c r="P266">
        <v>0</v>
      </c>
      <c r="Q266">
        <v>0</v>
      </c>
      <c r="R266">
        <v>0</v>
      </c>
      <c r="S266">
        <v>0</v>
      </c>
      <c r="T266">
        <v>0</v>
      </c>
    </row>
    <row r="267" spans="1:20">
      <c r="A267" t="s">
        <v>326</v>
      </c>
      <c r="B267" t="s">
        <v>326</v>
      </c>
      <c r="C267" t="s">
        <v>326</v>
      </c>
      <c r="D267">
        <v>0</v>
      </c>
      <c r="E267">
        <v>0</v>
      </c>
      <c r="F267">
        <v>0</v>
      </c>
      <c r="G267">
        <v>0</v>
      </c>
      <c r="H267">
        <v>0</v>
      </c>
      <c r="I267">
        <v>0</v>
      </c>
      <c r="J267">
        <v>0</v>
      </c>
      <c r="K267">
        <v>0</v>
      </c>
      <c r="L267">
        <v>0</v>
      </c>
      <c r="M267">
        <v>0</v>
      </c>
      <c r="N267">
        <v>0</v>
      </c>
      <c r="O267">
        <v>0</v>
      </c>
      <c r="P267">
        <v>0</v>
      </c>
      <c r="Q267">
        <v>0</v>
      </c>
      <c r="R267">
        <v>0</v>
      </c>
      <c r="S267">
        <v>0</v>
      </c>
      <c r="T267">
        <v>0</v>
      </c>
    </row>
    <row r="268" spans="1:20">
      <c r="A268" t="s">
        <v>326</v>
      </c>
      <c r="B268" t="s">
        <v>326</v>
      </c>
      <c r="C268" t="s">
        <v>326</v>
      </c>
      <c r="D268">
        <v>0</v>
      </c>
      <c r="E268">
        <v>0</v>
      </c>
      <c r="F268">
        <v>0</v>
      </c>
      <c r="G268">
        <v>0</v>
      </c>
      <c r="H268">
        <v>0</v>
      </c>
      <c r="I268">
        <v>0</v>
      </c>
      <c r="J268">
        <v>0</v>
      </c>
      <c r="K268">
        <v>0</v>
      </c>
      <c r="L268">
        <v>0</v>
      </c>
      <c r="M268">
        <v>0</v>
      </c>
      <c r="N268">
        <v>0</v>
      </c>
      <c r="O268">
        <v>0</v>
      </c>
      <c r="P268">
        <v>0</v>
      </c>
      <c r="Q268">
        <v>0</v>
      </c>
      <c r="R268">
        <v>0</v>
      </c>
      <c r="S268">
        <v>0</v>
      </c>
      <c r="T268">
        <v>0</v>
      </c>
    </row>
    <row r="269" spans="1:20">
      <c r="A269" t="s">
        <v>326</v>
      </c>
      <c r="B269" t="s">
        <v>326</v>
      </c>
      <c r="C269" t="s">
        <v>326</v>
      </c>
      <c r="D269">
        <v>0</v>
      </c>
      <c r="E269">
        <v>0</v>
      </c>
      <c r="F269">
        <v>0</v>
      </c>
      <c r="G269">
        <v>0</v>
      </c>
      <c r="H269">
        <v>0</v>
      </c>
      <c r="I269">
        <v>0</v>
      </c>
      <c r="J269">
        <v>0</v>
      </c>
      <c r="K269">
        <v>0</v>
      </c>
      <c r="L269">
        <v>0</v>
      </c>
      <c r="M269">
        <v>0</v>
      </c>
      <c r="N269">
        <v>0</v>
      </c>
      <c r="O269">
        <v>0</v>
      </c>
      <c r="P269">
        <v>0</v>
      </c>
      <c r="Q269">
        <v>0</v>
      </c>
      <c r="R269">
        <v>0</v>
      </c>
      <c r="S269">
        <v>0</v>
      </c>
      <c r="T269">
        <v>0</v>
      </c>
    </row>
    <row r="270" spans="1:20">
      <c r="A270" t="s">
        <v>326</v>
      </c>
      <c r="B270" t="s">
        <v>326</v>
      </c>
      <c r="C270" t="s">
        <v>326</v>
      </c>
      <c r="D270">
        <v>0</v>
      </c>
      <c r="E270">
        <v>0</v>
      </c>
      <c r="F270">
        <v>0</v>
      </c>
      <c r="G270">
        <v>0</v>
      </c>
      <c r="H270">
        <v>0</v>
      </c>
      <c r="I270">
        <v>0</v>
      </c>
      <c r="J270">
        <v>0</v>
      </c>
      <c r="K270">
        <v>0</v>
      </c>
      <c r="L270">
        <v>0</v>
      </c>
      <c r="M270">
        <v>0</v>
      </c>
      <c r="N270">
        <v>0</v>
      </c>
      <c r="O270">
        <v>0</v>
      </c>
      <c r="P270">
        <v>0</v>
      </c>
      <c r="Q270">
        <v>0</v>
      </c>
      <c r="R270">
        <v>0</v>
      </c>
      <c r="S270">
        <v>0</v>
      </c>
      <c r="T270">
        <v>0</v>
      </c>
    </row>
    <row r="271" spans="1:20">
      <c r="A271" t="s">
        <v>326</v>
      </c>
      <c r="B271" t="s">
        <v>326</v>
      </c>
      <c r="C271" t="s">
        <v>326</v>
      </c>
      <c r="D271">
        <v>0</v>
      </c>
      <c r="E271">
        <v>0</v>
      </c>
      <c r="F271">
        <v>0</v>
      </c>
      <c r="G271">
        <v>0</v>
      </c>
      <c r="H271">
        <v>0</v>
      </c>
      <c r="I271">
        <v>0</v>
      </c>
      <c r="J271">
        <v>0</v>
      </c>
      <c r="K271">
        <v>0</v>
      </c>
      <c r="L271">
        <v>0</v>
      </c>
      <c r="M271">
        <v>0</v>
      </c>
      <c r="N271">
        <v>0</v>
      </c>
      <c r="O271">
        <v>0</v>
      </c>
      <c r="P271">
        <v>0</v>
      </c>
      <c r="Q271">
        <v>0</v>
      </c>
      <c r="R271">
        <v>0</v>
      </c>
      <c r="S271">
        <v>0</v>
      </c>
      <c r="T271">
        <v>0</v>
      </c>
    </row>
    <row r="272" spans="1:20">
      <c r="A272" t="s">
        <v>326</v>
      </c>
      <c r="B272" t="s">
        <v>326</v>
      </c>
      <c r="C272" t="s">
        <v>326</v>
      </c>
      <c r="D272">
        <v>0</v>
      </c>
      <c r="E272">
        <v>0</v>
      </c>
      <c r="F272">
        <v>0</v>
      </c>
      <c r="G272">
        <v>0</v>
      </c>
      <c r="H272">
        <v>0</v>
      </c>
      <c r="I272">
        <v>0</v>
      </c>
      <c r="J272">
        <v>0</v>
      </c>
      <c r="K272">
        <v>0</v>
      </c>
      <c r="L272">
        <v>0</v>
      </c>
      <c r="M272">
        <v>0</v>
      </c>
      <c r="N272">
        <v>0</v>
      </c>
      <c r="O272">
        <v>0</v>
      </c>
      <c r="P272">
        <v>0</v>
      </c>
      <c r="Q272">
        <v>0</v>
      </c>
      <c r="R272">
        <v>0</v>
      </c>
      <c r="S272">
        <v>0</v>
      </c>
      <c r="T272">
        <v>0</v>
      </c>
    </row>
    <row r="273" spans="1:20">
      <c r="A273" t="s">
        <v>326</v>
      </c>
      <c r="B273" t="s">
        <v>326</v>
      </c>
      <c r="C273" t="s">
        <v>326</v>
      </c>
      <c r="D273">
        <v>0</v>
      </c>
      <c r="E273">
        <v>0</v>
      </c>
      <c r="F273">
        <v>0</v>
      </c>
      <c r="G273">
        <v>0</v>
      </c>
      <c r="H273">
        <v>0</v>
      </c>
      <c r="I273">
        <v>0</v>
      </c>
      <c r="J273">
        <v>0</v>
      </c>
      <c r="K273">
        <v>0</v>
      </c>
      <c r="L273">
        <v>0</v>
      </c>
      <c r="M273">
        <v>0</v>
      </c>
      <c r="N273">
        <v>0</v>
      </c>
      <c r="O273">
        <v>0</v>
      </c>
      <c r="P273">
        <v>0</v>
      </c>
      <c r="Q273">
        <v>0</v>
      </c>
      <c r="R273">
        <v>0</v>
      </c>
      <c r="S273">
        <v>0</v>
      </c>
      <c r="T273">
        <v>0</v>
      </c>
    </row>
    <row r="274" spans="1:20">
      <c r="A274" t="s">
        <v>326</v>
      </c>
      <c r="B274" t="s">
        <v>326</v>
      </c>
      <c r="C274" t="s">
        <v>326</v>
      </c>
      <c r="D274">
        <v>0</v>
      </c>
      <c r="E274">
        <v>0</v>
      </c>
      <c r="F274">
        <v>0</v>
      </c>
      <c r="G274">
        <v>0</v>
      </c>
      <c r="H274">
        <v>0</v>
      </c>
      <c r="I274">
        <v>0</v>
      </c>
      <c r="J274">
        <v>0</v>
      </c>
      <c r="K274">
        <v>0</v>
      </c>
      <c r="L274">
        <v>0</v>
      </c>
      <c r="M274">
        <v>0</v>
      </c>
      <c r="N274">
        <v>0</v>
      </c>
      <c r="O274">
        <v>0</v>
      </c>
      <c r="P274">
        <v>0</v>
      </c>
      <c r="Q274">
        <v>0</v>
      </c>
      <c r="R274">
        <v>0</v>
      </c>
      <c r="S274">
        <v>0</v>
      </c>
      <c r="T274">
        <v>0</v>
      </c>
    </row>
    <row r="275" spans="1:20">
      <c r="A275" t="s">
        <v>326</v>
      </c>
      <c r="B275" t="s">
        <v>326</v>
      </c>
      <c r="C275" t="s">
        <v>326</v>
      </c>
      <c r="D275">
        <v>0</v>
      </c>
      <c r="E275">
        <v>0</v>
      </c>
      <c r="F275">
        <v>0</v>
      </c>
      <c r="G275">
        <v>0</v>
      </c>
      <c r="H275">
        <v>0</v>
      </c>
      <c r="I275">
        <v>0</v>
      </c>
      <c r="J275">
        <v>0</v>
      </c>
      <c r="K275">
        <v>0</v>
      </c>
      <c r="L275">
        <v>0</v>
      </c>
      <c r="M275">
        <v>0</v>
      </c>
      <c r="N275">
        <v>0</v>
      </c>
      <c r="O275">
        <v>0</v>
      </c>
      <c r="P275">
        <v>0</v>
      </c>
      <c r="Q275">
        <v>0</v>
      </c>
      <c r="R275">
        <v>0</v>
      </c>
      <c r="S275">
        <v>0</v>
      </c>
      <c r="T275">
        <v>0</v>
      </c>
    </row>
    <row r="276" spans="1:20">
      <c r="A276" t="s">
        <v>326</v>
      </c>
      <c r="B276" t="s">
        <v>326</v>
      </c>
      <c r="C276" t="s">
        <v>326</v>
      </c>
      <c r="D276">
        <v>0</v>
      </c>
      <c r="E276">
        <v>0</v>
      </c>
      <c r="F276">
        <v>0</v>
      </c>
      <c r="G276">
        <v>0</v>
      </c>
      <c r="H276">
        <v>0</v>
      </c>
      <c r="I276">
        <v>0</v>
      </c>
      <c r="J276">
        <v>0</v>
      </c>
      <c r="K276">
        <v>0</v>
      </c>
      <c r="L276">
        <v>0</v>
      </c>
      <c r="M276">
        <v>0</v>
      </c>
      <c r="N276">
        <v>0</v>
      </c>
      <c r="O276">
        <v>0</v>
      </c>
      <c r="P276">
        <v>0</v>
      </c>
      <c r="Q276">
        <v>0</v>
      </c>
      <c r="R276">
        <v>0</v>
      </c>
      <c r="S276">
        <v>0</v>
      </c>
      <c r="T276">
        <v>0</v>
      </c>
    </row>
    <row r="277" spans="1:20">
      <c r="A277" t="s">
        <v>326</v>
      </c>
      <c r="B277" t="s">
        <v>326</v>
      </c>
      <c r="C277" t="s">
        <v>326</v>
      </c>
      <c r="D277">
        <v>0</v>
      </c>
      <c r="E277">
        <v>0</v>
      </c>
      <c r="F277">
        <v>0</v>
      </c>
      <c r="G277">
        <v>0</v>
      </c>
      <c r="H277">
        <v>0</v>
      </c>
      <c r="I277">
        <v>0</v>
      </c>
      <c r="J277">
        <v>0</v>
      </c>
      <c r="K277">
        <v>0</v>
      </c>
      <c r="L277">
        <v>0</v>
      </c>
      <c r="M277">
        <v>0</v>
      </c>
      <c r="N277">
        <v>0</v>
      </c>
      <c r="O277">
        <v>0</v>
      </c>
      <c r="P277">
        <v>0</v>
      </c>
      <c r="Q277">
        <v>0</v>
      </c>
      <c r="R277">
        <v>0</v>
      </c>
      <c r="S277">
        <v>0</v>
      </c>
      <c r="T277">
        <v>0</v>
      </c>
    </row>
    <row r="278" spans="1:20">
      <c r="A278" t="s">
        <v>326</v>
      </c>
      <c r="B278" t="s">
        <v>326</v>
      </c>
      <c r="C278" t="s">
        <v>326</v>
      </c>
      <c r="D278">
        <v>0</v>
      </c>
      <c r="E278">
        <v>0</v>
      </c>
      <c r="F278">
        <v>0</v>
      </c>
      <c r="G278">
        <v>0</v>
      </c>
      <c r="H278">
        <v>0</v>
      </c>
      <c r="I278">
        <v>0</v>
      </c>
      <c r="J278">
        <v>0</v>
      </c>
      <c r="K278">
        <v>0</v>
      </c>
      <c r="L278">
        <v>0</v>
      </c>
      <c r="M278">
        <v>0</v>
      </c>
      <c r="N278">
        <v>0</v>
      </c>
      <c r="O278">
        <v>0</v>
      </c>
      <c r="P278">
        <v>0</v>
      </c>
      <c r="Q278">
        <v>0</v>
      </c>
      <c r="R278">
        <v>0</v>
      </c>
      <c r="S278">
        <v>0</v>
      </c>
      <c r="T278">
        <v>0</v>
      </c>
    </row>
    <row r="279" spans="1:20">
      <c r="A279" t="s">
        <v>326</v>
      </c>
      <c r="B279" t="s">
        <v>326</v>
      </c>
      <c r="C279" t="s">
        <v>326</v>
      </c>
      <c r="D279">
        <v>0</v>
      </c>
      <c r="E279">
        <v>0</v>
      </c>
      <c r="F279">
        <v>0</v>
      </c>
      <c r="G279">
        <v>0</v>
      </c>
      <c r="H279">
        <v>0</v>
      </c>
      <c r="I279">
        <v>0</v>
      </c>
      <c r="J279">
        <v>0</v>
      </c>
      <c r="K279">
        <v>0</v>
      </c>
      <c r="L279">
        <v>0</v>
      </c>
      <c r="M279">
        <v>0</v>
      </c>
      <c r="N279">
        <v>0</v>
      </c>
      <c r="O279">
        <v>0</v>
      </c>
      <c r="P279">
        <v>0</v>
      </c>
      <c r="Q279">
        <v>0</v>
      </c>
      <c r="R279">
        <v>0</v>
      </c>
      <c r="S279">
        <v>0</v>
      </c>
      <c r="T279">
        <v>0</v>
      </c>
    </row>
    <row r="280" spans="1:20">
      <c r="A280" t="s">
        <v>326</v>
      </c>
      <c r="B280" t="s">
        <v>326</v>
      </c>
      <c r="C280" t="s">
        <v>326</v>
      </c>
      <c r="D280">
        <v>0</v>
      </c>
      <c r="E280">
        <v>0</v>
      </c>
      <c r="F280">
        <v>0</v>
      </c>
      <c r="G280">
        <v>0</v>
      </c>
      <c r="H280">
        <v>0</v>
      </c>
      <c r="I280">
        <v>0</v>
      </c>
      <c r="J280">
        <v>0</v>
      </c>
      <c r="K280">
        <v>0</v>
      </c>
      <c r="L280">
        <v>0</v>
      </c>
      <c r="M280">
        <v>0</v>
      </c>
      <c r="N280">
        <v>0</v>
      </c>
      <c r="O280">
        <v>0</v>
      </c>
      <c r="P280">
        <v>0</v>
      </c>
      <c r="Q280">
        <v>0</v>
      </c>
      <c r="R280">
        <v>0</v>
      </c>
      <c r="S280">
        <v>0</v>
      </c>
      <c r="T280">
        <v>0</v>
      </c>
    </row>
    <row r="281" spans="1:20">
      <c r="A281" t="s">
        <v>326</v>
      </c>
      <c r="B281" t="s">
        <v>326</v>
      </c>
      <c r="C281" t="s">
        <v>326</v>
      </c>
      <c r="D281">
        <v>0</v>
      </c>
      <c r="E281">
        <v>0</v>
      </c>
      <c r="F281">
        <v>0</v>
      </c>
      <c r="G281">
        <v>0</v>
      </c>
      <c r="H281">
        <v>0</v>
      </c>
      <c r="I281">
        <v>0</v>
      </c>
      <c r="J281">
        <v>0</v>
      </c>
      <c r="K281">
        <v>0</v>
      </c>
      <c r="L281">
        <v>0</v>
      </c>
      <c r="M281">
        <v>0</v>
      </c>
      <c r="N281">
        <v>0</v>
      </c>
      <c r="O281">
        <v>0</v>
      </c>
      <c r="P281">
        <v>0</v>
      </c>
      <c r="Q281">
        <v>0</v>
      </c>
      <c r="R281">
        <v>0</v>
      </c>
      <c r="S281">
        <v>0</v>
      </c>
      <c r="T281">
        <v>0</v>
      </c>
    </row>
    <row r="282" spans="1:20">
      <c r="A282" t="s">
        <v>326</v>
      </c>
      <c r="B282" t="s">
        <v>326</v>
      </c>
      <c r="C282" t="s">
        <v>326</v>
      </c>
      <c r="D282">
        <v>0</v>
      </c>
      <c r="E282">
        <v>0</v>
      </c>
      <c r="F282">
        <v>0</v>
      </c>
      <c r="G282">
        <v>0</v>
      </c>
      <c r="H282">
        <v>0</v>
      </c>
      <c r="I282">
        <v>0</v>
      </c>
      <c r="J282">
        <v>0</v>
      </c>
      <c r="K282">
        <v>0</v>
      </c>
      <c r="L282">
        <v>0</v>
      </c>
      <c r="M282">
        <v>0</v>
      </c>
      <c r="N282">
        <v>0</v>
      </c>
      <c r="O282">
        <v>0</v>
      </c>
      <c r="P282">
        <v>0</v>
      </c>
      <c r="Q282">
        <v>0</v>
      </c>
      <c r="R282">
        <v>0</v>
      </c>
      <c r="S282">
        <v>0</v>
      </c>
      <c r="T282">
        <v>0</v>
      </c>
    </row>
    <row r="283" spans="1:20">
      <c r="A283" t="s">
        <v>326</v>
      </c>
      <c r="B283" t="s">
        <v>326</v>
      </c>
      <c r="C283" t="s">
        <v>326</v>
      </c>
      <c r="D283">
        <v>0</v>
      </c>
      <c r="E283">
        <v>0</v>
      </c>
      <c r="F283">
        <v>0</v>
      </c>
      <c r="G283">
        <v>0</v>
      </c>
      <c r="H283">
        <v>0</v>
      </c>
      <c r="I283">
        <v>0</v>
      </c>
      <c r="J283">
        <v>0</v>
      </c>
      <c r="K283">
        <v>0</v>
      </c>
      <c r="L283">
        <v>0</v>
      </c>
      <c r="M283">
        <v>0</v>
      </c>
      <c r="N283">
        <v>0</v>
      </c>
      <c r="O283">
        <v>0</v>
      </c>
      <c r="P283">
        <v>0</v>
      </c>
      <c r="Q283">
        <v>0</v>
      </c>
      <c r="R283">
        <v>0</v>
      </c>
      <c r="S283">
        <v>0</v>
      </c>
      <c r="T283">
        <v>0</v>
      </c>
    </row>
    <row r="284" spans="1:20">
      <c r="A284" t="s">
        <v>326</v>
      </c>
      <c r="B284" t="s">
        <v>326</v>
      </c>
      <c r="C284" t="s">
        <v>326</v>
      </c>
      <c r="D284">
        <v>0</v>
      </c>
      <c r="E284">
        <v>0</v>
      </c>
      <c r="F284">
        <v>0</v>
      </c>
      <c r="G284">
        <v>0</v>
      </c>
      <c r="H284">
        <v>0</v>
      </c>
      <c r="I284">
        <v>0</v>
      </c>
      <c r="J284">
        <v>0</v>
      </c>
      <c r="K284">
        <v>0</v>
      </c>
      <c r="L284">
        <v>0</v>
      </c>
      <c r="M284">
        <v>0</v>
      </c>
      <c r="N284">
        <v>0</v>
      </c>
      <c r="O284">
        <v>0</v>
      </c>
      <c r="P284">
        <v>0</v>
      </c>
      <c r="Q284">
        <v>0</v>
      </c>
      <c r="R284">
        <v>0</v>
      </c>
      <c r="S284">
        <v>0</v>
      </c>
      <c r="T284">
        <v>0</v>
      </c>
    </row>
    <row r="285" spans="1:20">
      <c r="A285" t="s">
        <v>326</v>
      </c>
      <c r="B285" t="s">
        <v>326</v>
      </c>
      <c r="C285" t="s">
        <v>326</v>
      </c>
      <c r="D285">
        <v>0</v>
      </c>
      <c r="E285">
        <v>0</v>
      </c>
      <c r="F285">
        <v>0</v>
      </c>
      <c r="G285">
        <v>0</v>
      </c>
      <c r="H285">
        <v>0</v>
      </c>
      <c r="I285">
        <v>0</v>
      </c>
      <c r="J285">
        <v>0</v>
      </c>
      <c r="K285">
        <v>0</v>
      </c>
      <c r="L285">
        <v>0</v>
      </c>
      <c r="M285">
        <v>0</v>
      </c>
      <c r="N285">
        <v>0</v>
      </c>
      <c r="O285">
        <v>0</v>
      </c>
      <c r="P285">
        <v>0</v>
      </c>
      <c r="Q285">
        <v>0</v>
      </c>
      <c r="R285">
        <v>0</v>
      </c>
      <c r="S285">
        <v>0</v>
      </c>
      <c r="T285">
        <v>0</v>
      </c>
    </row>
    <row r="286" spans="1:20">
      <c r="A286" t="s">
        <v>326</v>
      </c>
      <c r="B286" t="s">
        <v>326</v>
      </c>
      <c r="C286" t="s">
        <v>326</v>
      </c>
      <c r="D286">
        <v>0</v>
      </c>
      <c r="E286">
        <v>0</v>
      </c>
      <c r="F286">
        <v>0</v>
      </c>
      <c r="G286">
        <v>0</v>
      </c>
      <c r="H286">
        <v>0</v>
      </c>
      <c r="I286">
        <v>0</v>
      </c>
      <c r="J286">
        <v>0</v>
      </c>
      <c r="K286">
        <v>0</v>
      </c>
      <c r="L286">
        <v>0</v>
      </c>
      <c r="M286">
        <v>0</v>
      </c>
      <c r="N286">
        <v>0</v>
      </c>
      <c r="O286">
        <v>0</v>
      </c>
      <c r="P286">
        <v>0</v>
      </c>
      <c r="Q286">
        <v>0</v>
      </c>
      <c r="R286">
        <v>0</v>
      </c>
      <c r="S286">
        <v>0</v>
      </c>
      <c r="T286">
        <v>0</v>
      </c>
    </row>
    <row r="287" spans="1:20">
      <c r="A287" t="s">
        <v>326</v>
      </c>
      <c r="B287" t="s">
        <v>326</v>
      </c>
      <c r="C287" t="s">
        <v>326</v>
      </c>
      <c r="D287">
        <v>0</v>
      </c>
      <c r="E287">
        <v>0</v>
      </c>
      <c r="F287">
        <v>0</v>
      </c>
      <c r="G287">
        <v>0</v>
      </c>
      <c r="H287">
        <v>0</v>
      </c>
      <c r="I287">
        <v>0</v>
      </c>
      <c r="J287">
        <v>0</v>
      </c>
      <c r="K287">
        <v>0</v>
      </c>
      <c r="L287">
        <v>0</v>
      </c>
      <c r="M287">
        <v>0</v>
      </c>
      <c r="N287">
        <v>0</v>
      </c>
      <c r="O287">
        <v>0</v>
      </c>
      <c r="P287">
        <v>0</v>
      </c>
      <c r="Q287">
        <v>0</v>
      </c>
      <c r="R287">
        <v>0</v>
      </c>
      <c r="S287">
        <v>0</v>
      </c>
      <c r="T287">
        <v>0</v>
      </c>
    </row>
    <row r="288" spans="1:20">
      <c r="A288" t="s">
        <v>326</v>
      </c>
      <c r="B288" t="s">
        <v>326</v>
      </c>
      <c r="C288" t="s">
        <v>326</v>
      </c>
      <c r="D288">
        <v>0</v>
      </c>
      <c r="E288">
        <v>0</v>
      </c>
      <c r="F288">
        <v>0</v>
      </c>
      <c r="G288">
        <v>0</v>
      </c>
      <c r="H288">
        <v>0</v>
      </c>
      <c r="I288">
        <v>0</v>
      </c>
      <c r="J288">
        <v>0</v>
      </c>
      <c r="K288">
        <v>0</v>
      </c>
      <c r="L288">
        <v>0</v>
      </c>
      <c r="M288">
        <v>0</v>
      </c>
      <c r="N288">
        <v>0</v>
      </c>
      <c r="O288">
        <v>0</v>
      </c>
      <c r="P288">
        <v>0</v>
      </c>
      <c r="Q288">
        <v>0</v>
      </c>
      <c r="R288">
        <v>0</v>
      </c>
      <c r="S288">
        <v>0</v>
      </c>
      <c r="T288">
        <v>0</v>
      </c>
    </row>
    <row r="289" spans="1:20">
      <c r="A289" t="s">
        <v>326</v>
      </c>
      <c r="B289" t="s">
        <v>326</v>
      </c>
      <c r="C289" t="s">
        <v>326</v>
      </c>
      <c r="D289">
        <v>0</v>
      </c>
      <c r="E289">
        <v>0</v>
      </c>
      <c r="F289">
        <v>0</v>
      </c>
      <c r="G289">
        <v>0</v>
      </c>
      <c r="H289">
        <v>0</v>
      </c>
      <c r="I289">
        <v>0</v>
      </c>
      <c r="J289">
        <v>0</v>
      </c>
      <c r="K289">
        <v>0</v>
      </c>
      <c r="L289">
        <v>0</v>
      </c>
      <c r="M289">
        <v>0</v>
      </c>
      <c r="N289">
        <v>0</v>
      </c>
      <c r="O289">
        <v>0</v>
      </c>
      <c r="P289">
        <v>0</v>
      </c>
      <c r="Q289">
        <v>0</v>
      </c>
      <c r="R289">
        <v>0</v>
      </c>
      <c r="S289">
        <v>0</v>
      </c>
      <c r="T289">
        <v>0</v>
      </c>
    </row>
    <row r="290" spans="1:20">
      <c r="A290" t="s">
        <v>326</v>
      </c>
      <c r="B290" t="s">
        <v>326</v>
      </c>
      <c r="C290" t="s">
        <v>326</v>
      </c>
      <c r="D290">
        <v>0</v>
      </c>
      <c r="E290">
        <v>0</v>
      </c>
      <c r="F290">
        <v>0</v>
      </c>
      <c r="G290">
        <v>0</v>
      </c>
      <c r="H290">
        <v>0</v>
      </c>
      <c r="I290">
        <v>0</v>
      </c>
      <c r="J290">
        <v>0</v>
      </c>
      <c r="K290">
        <v>0</v>
      </c>
      <c r="L290">
        <v>0</v>
      </c>
      <c r="M290">
        <v>0</v>
      </c>
      <c r="N290">
        <v>0</v>
      </c>
      <c r="O290">
        <v>0</v>
      </c>
      <c r="P290">
        <v>0</v>
      </c>
      <c r="Q290">
        <v>0</v>
      </c>
      <c r="R290">
        <v>0</v>
      </c>
      <c r="S290">
        <v>0</v>
      </c>
      <c r="T290">
        <v>0</v>
      </c>
    </row>
    <row r="291" spans="1:20">
      <c r="A291" t="s">
        <v>326</v>
      </c>
      <c r="B291" t="s">
        <v>326</v>
      </c>
      <c r="C291" t="s">
        <v>326</v>
      </c>
      <c r="D291">
        <v>0</v>
      </c>
      <c r="E291">
        <v>0</v>
      </c>
      <c r="F291">
        <v>0</v>
      </c>
      <c r="G291">
        <v>0</v>
      </c>
      <c r="H291">
        <v>0</v>
      </c>
      <c r="I291">
        <v>0</v>
      </c>
      <c r="J291">
        <v>0</v>
      </c>
      <c r="K291">
        <v>0</v>
      </c>
      <c r="L291">
        <v>0</v>
      </c>
      <c r="M291">
        <v>0</v>
      </c>
      <c r="N291">
        <v>0</v>
      </c>
      <c r="O291">
        <v>0</v>
      </c>
      <c r="P291">
        <v>0</v>
      </c>
      <c r="Q291">
        <v>0</v>
      </c>
      <c r="R291">
        <v>0</v>
      </c>
      <c r="S291">
        <v>0</v>
      </c>
      <c r="T291">
        <v>0</v>
      </c>
    </row>
    <row r="292" spans="1:20">
      <c r="A292" t="s">
        <v>326</v>
      </c>
      <c r="B292" t="s">
        <v>326</v>
      </c>
      <c r="C292" t="s">
        <v>326</v>
      </c>
      <c r="D292">
        <v>0</v>
      </c>
      <c r="E292">
        <v>0</v>
      </c>
      <c r="F292">
        <v>0</v>
      </c>
      <c r="G292">
        <v>0</v>
      </c>
      <c r="H292">
        <v>0</v>
      </c>
      <c r="I292">
        <v>0</v>
      </c>
      <c r="J292">
        <v>0</v>
      </c>
      <c r="K292">
        <v>0</v>
      </c>
      <c r="L292">
        <v>0</v>
      </c>
      <c r="M292">
        <v>0</v>
      </c>
      <c r="N292">
        <v>0</v>
      </c>
      <c r="O292">
        <v>0</v>
      </c>
      <c r="P292">
        <v>0</v>
      </c>
      <c r="Q292">
        <v>0</v>
      </c>
      <c r="R292">
        <v>0</v>
      </c>
      <c r="S292">
        <v>0</v>
      </c>
      <c r="T292">
        <v>0</v>
      </c>
    </row>
    <row r="293" spans="1:20">
      <c r="A293" t="s">
        <v>326</v>
      </c>
      <c r="B293" t="s">
        <v>326</v>
      </c>
      <c r="C293" t="s">
        <v>326</v>
      </c>
      <c r="D293">
        <v>0</v>
      </c>
      <c r="E293">
        <v>0</v>
      </c>
      <c r="F293">
        <v>0</v>
      </c>
      <c r="G293">
        <v>0</v>
      </c>
      <c r="H293">
        <v>0</v>
      </c>
      <c r="I293">
        <v>0</v>
      </c>
      <c r="J293">
        <v>0</v>
      </c>
      <c r="K293">
        <v>0</v>
      </c>
      <c r="L293">
        <v>0</v>
      </c>
      <c r="M293">
        <v>0</v>
      </c>
      <c r="N293">
        <v>0</v>
      </c>
      <c r="O293">
        <v>0</v>
      </c>
      <c r="P293">
        <v>0</v>
      </c>
      <c r="Q293">
        <v>0</v>
      </c>
      <c r="R293">
        <v>0</v>
      </c>
      <c r="S293">
        <v>0</v>
      </c>
      <c r="T293">
        <v>0</v>
      </c>
    </row>
    <row r="294" spans="1:20">
      <c r="A294" t="s">
        <v>326</v>
      </c>
      <c r="B294" t="s">
        <v>326</v>
      </c>
      <c r="C294" t="s">
        <v>326</v>
      </c>
      <c r="D294">
        <v>0</v>
      </c>
      <c r="E294">
        <v>0</v>
      </c>
      <c r="F294">
        <v>0</v>
      </c>
      <c r="G294">
        <v>0</v>
      </c>
      <c r="H294">
        <v>0</v>
      </c>
      <c r="I294">
        <v>0</v>
      </c>
      <c r="J294">
        <v>0</v>
      </c>
      <c r="K294">
        <v>0</v>
      </c>
      <c r="L294">
        <v>0</v>
      </c>
      <c r="M294">
        <v>0</v>
      </c>
      <c r="N294">
        <v>0</v>
      </c>
      <c r="O294">
        <v>0</v>
      </c>
      <c r="P294">
        <v>0</v>
      </c>
      <c r="Q294">
        <v>0</v>
      </c>
      <c r="R294">
        <v>0</v>
      </c>
      <c r="S294">
        <v>0</v>
      </c>
      <c r="T294">
        <v>0</v>
      </c>
    </row>
    <row r="295" spans="1:20">
      <c r="A295" t="s">
        <v>326</v>
      </c>
      <c r="B295" t="s">
        <v>326</v>
      </c>
      <c r="C295" t="s">
        <v>326</v>
      </c>
      <c r="D295">
        <v>0</v>
      </c>
      <c r="E295">
        <v>0</v>
      </c>
      <c r="F295">
        <v>0</v>
      </c>
      <c r="G295">
        <v>0</v>
      </c>
      <c r="H295">
        <v>0</v>
      </c>
      <c r="I295">
        <v>0</v>
      </c>
      <c r="J295">
        <v>0</v>
      </c>
      <c r="K295">
        <v>0</v>
      </c>
      <c r="L295">
        <v>0</v>
      </c>
      <c r="M295">
        <v>0</v>
      </c>
      <c r="N295">
        <v>0</v>
      </c>
      <c r="O295">
        <v>0</v>
      </c>
      <c r="P295">
        <v>0</v>
      </c>
      <c r="Q295">
        <v>0</v>
      </c>
      <c r="R295">
        <v>0</v>
      </c>
      <c r="S295">
        <v>0</v>
      </c>
      <c r="T295">
        <v>0</v>
      </c>
    </row>
    <row r="296" spans="1:20">
      <c r="A296" t="s">
        <v>326</v>
      </c>
      <c r="B296" t="s">
        <v>326</v>
      </c>
      <c r="C296" t="s">
        <v>326</v>
      </c>
      <c r="D296">
        <v>0</v>
      </c>
      <c r="E296">
        <v>0</v>
      </c>
      <c r="F296">
        <v>0</v>
      </c>
      <c r="G296">
        <v>0</v>
      </c>
      <c r="H296">
        <v>0</v>
      </c>
      <c r="I296">
        <v>0</v>
      </c>
      <c r="J296">
        <v>0</v>
      </c>
      <c r="K296">
        <v>0</v>
      </c>
      <c r="L296">
        <v>0</v>
      </c>
      <c r="M296">
        <v>0</v>
      </c>
      <c r="N296">
        <v>0</v>
      </c>
      <c r="O296">
        <v>0</v>
      </c>
      <c r="P296">
        <v>0</v>
      </c>
      <c r="Q296">
        <v>0</v>
      </c>
      <c r="R296">
        <v>0</v>
      </c>
      <c r="S296">
        <v>0</v>
      </c>
      <c r="T296">
        <v>0</v>
      </c>
    </row>
    <row r="297" spans="1:20">
      <c r="A297" t="s">
        <v>326</v>
      </c>
      <c r="B297" t="s">
        <v>326</v>
      </c>
      <c r="C297" t="s">
        <v>326</v>
      </c>
      <c r="D297">
        <v>0</v>
      </c>
      <c r="E297">
        <v>0</v>
      </c>
      <c r="F297">
        <v>0</v>
      </c>
      <c r="G297">
        <v>0</v>
      </c>
      <c r="H297">
        <v>0</v>
      </c>
      <c r="I297">
        <v>0</v>
      </c>
      <c r="J297">
        <v>0</v>
      </c>
      <c r="K297">
        <v>0</v>
      </c>
      <c r="L297">
        <v>0</v>
      </c>
      <c r="M297">
        <v>0</v>
      </c>
      <c r="N297">
        <v>0</v>
      </c>
      <c r="O297">
        <v>0</v>
      </c>
      <c r="P297">
        <v>0</v>
      </c>
      <c r="Q297">
        <v>0</v>
      </c>
      <c r="R297">
        <v>0</v>
      </c>
      <c r="S297">
        <v>0</v>
      </c>
      <c r="T297">
        <v>0</v>
      </c>
    </row>
    <row r="298" spans="1:20">
      <c r="A298" t="s">
        <v>326</v>
      </c>
      <c r="B298" t="s">
        <v>326</v>
      </c>
      <c r="C298" t="s">
        <v>326</v>
      </c>
      <c r="D298">
        <v>0</v>
      </c>
      <c r="E298">
        <v>0</v>
      </c>
      <c r="F298">
        <v>0</v>
      </c>
      <c r="G298">
        <v>0</v>
      </c>
      <c r="H298">
        <v>0</v>
      </c>
      <c r="I298">
        <v>0</v>
      </c>
      <c r="J298">
        <v>0</v>
      </c>
      <c r="K298">
        <v>0</v>
      </c>
      <c r="L298">
        <v>0</v>
      </c>
      <c r="M298">
        <v>0</v>
      </c>
      <c r="N298">
        <v>0</v>
      </c>
      <c r="O298">
        <v>0</v>
      </c>
      <c r="P298">
        <v>0</v>
      </c>
      <c r="Q298">
        <v>0</v>
      </c>
      <c r="R298">
        <v>0</v>
      </c>
      <c r="S298">
        <v>0</v>
      </c>
      <c r="T298">
        <v>0</v>
      </c>
    </row>
    <row r="299" spans="1:20">
      <c r="A299" t="s">
        <v>326</v>
      </c>
      <c r="B299" t="s">
        <v>326</v>
      </c>
      <c r="C299" t="s">
        <v>326</v>
      </c>
      <c r="D299">
        <v>0</v>
      </c>
      <c r="E299">
        <v>0</v>
      </c>
      <c r="F299">
        <v>0</v>
      </c>
      <c r="G299">
        <v>0</v>
      </c>
      <c r="H299">
        <v>0</v>
      </c>
      <c r="I299">
        <v>0</v>
      </c>
      <c r="J299">
        <v>0</v>
      </c>
      <c r="K299">
        <v>0</v>
      </c>
      <c r="L299">
        <v>0</v>
      </c>
      <c r="M299">
        <v>0</v>
      </c>
      <c r="N299">
        <v>0</v>
      </c>
      <c r="O299">
        <v>0</v>
      </c>
      <c r="P299">
        <v>0</v>
      </c>
      <c r="Q299">
        <v>0</v>
      </c>
      <c r="R299">
        <v>0</v>
      </c>
      <c r="S299">
        <v>0</v>
      </c>
      <c r="T299">
        <v>0</v>
      </c>
    </row>
    <row r="300" spans="1:20">
      <c r="A300" t="s">
        <v>326</v>
      </c>
      <c r="B300" t="s">
        <v>326</v>
      </c>
      <c r="C300" t="s">
        <v>326</v>
      </c>
      <c r="D300">
        <v>0</v>
      </c>
      <c r="E300">
        <v>0</v>
      </c>
      <c r="F300">
        <v>0</v>
      </c>
      <c r="G300">
        <v>0</v>
      </c>
      <c r="H300">
        <v>0</v>
      </c>
      <c r="I300">
        <v>0</v>
      </c>
      <c r="J300">
        <v>0</v>
      </c>
      <c r="K300">
        <v>0</v>
      </c>
      <c r="L300">
        <v>0</v>
      </c>
      <c r="M300">
        <v>0</v>
      </c>
      <c r="N300">
        <v>0</v>
      </c>
      <c r="O300">
        <v>0</v>
      </c>
      <c r="P300">
        <v>0</v>
      </c>
      <c r="Q300">
        <v>0</v>
      </c>
      <c r="R300">
        <v>0</v>
      </c>
      <c r="S300">
        <v>0</v>
      </c>
      <c r="T300">
        <v>0</v>
      </c>
    </row>
    <row r="301" spans="1:20">
      <c r="A301" t="s">
        <v>326</v>
      </c>
      <c r="B301" t="s">
        <v>326</v>
      </c>
      <c r="C301" t="s">
        <v>326</v>
      </c>
      <c r="D301">
        <v>0</v>
      </c>
      <c r="E301">
        <v>0</v>
      </c>
      <c r="F301">
        <v>0</v>
      </c>
      <c r="G301">
        <v>0</v>
      </c>
      <c r="H301">
        <v>0</v>
      </c>
      <c r="I301">
        <v>0</v>
      </c>
      <c r="J301">
        <v>0</v>
      </c>
      <c r="K301">
        <v>0</v>
      </c>
      <c r="L301">
        <v>0</v>
      </c>
      <c r="M301">
        <v>0</v>
      </c>
      <c r="N301">
        <v>0</v>
      </c>
      <c r="O301">
        <v>0</v>
      </c>
      <c r="P301">
        <v>0</v>
      </c>
      <c r="Q301">
        <v>0</v>
      </c>
      <c r="R301">
        <v>0</v>
      </c>
      <c r="S301">
        <v>0</v>
      </c>
      <c r="T301">
        <v>0</v>
      </c>
    </row>
    <row r="302" spans="1:20">
      <c r="A302" t="s">
        <v>326</v>
      </c>
      <c r="B302" t="s">
        <v>326</v>
      </c>
      <c r="C302" t="s">
        <v>326</v>
      </c>
      <c r="D302">
        <v>0</v>
      </c>
      <c r="E302">
        <v>0</v>
      </c>
      <c r="F302">
        <v>0</v>
      </c>
      <c r="G302">
        <v>0</v>
      </c>
      <c r="H302">
        <v>0</v>
      </c>
      <c r="I302">
        <v>0</v>
      </c>
      <c r="J302">
        <v>0</v>
      </c>
      <c r="K302">
        <v>0</v>
      </c>
      <c r="L302">
        <v>0</v>
      </c>
      <c r="M302">
        <v>0</v>
      </c>
      <c r="N302">
        <v>0</v>
      </c>
      <c r="O302">
        <v>0</v>
      </c>
      <c r="P302">
        <v>0</v>
      </c>
      <c r="Q302">
        <v>0</v>
      </c>
      <c r="R302">
        <v>0</v>
      </c>
      <c r="S302">
        <v>0</v>
      </c>
      <c r="T302">
        <v>0</v>
      </c>
    </row>
    <row r="303" spans="1:20">
      <c r="A303" t="s">
        <v>326</v>
      </c>
      <c r="B303" t="s">
        <v>326</v>
      </c>
      <c r="C303" t="s">
        <v>326</v>
      </c>
      <c r="D303">
        <v>0</v>
      </c>
      <c r="E303">
        <v>0</v>
      </c>
      <c r="F303">
        <v>0</v>
      </c>
      <c r="G303">
        <v>0</v>
      </c>
      <c r="H303">
        <v>0</v>
      </c>
      <c r="I303">
        <v>0</v>
      </c>
      <c r="J303">
        <v>0</v>
      </c>
      <c r="K303">
        <v>0</v>
      </c>
      <c r="L303">
        <v>0</v>
      </c>
      <c r="M303">
        <v>0</v>
      </c>
      <c r="N303">
        <v>0</v>
      </c>
      <c r="O303">
        <v>0</v>
      </c>
      <c r="P303">
        <v>0</v>
      </c>
      <c r="Q303">
        <v>0</v>
      </c>
      <c r="R303">
        <v>0</v>
      </c>
      <c r="S303">
        <v>0</v>
      </c>
      <c r="T303">
        <v>0</v>
      </c>
    </row>
    <row r="304" spans="1:20">
      <c r="A304" t="s">
        <v>326</v>
      </c>
      <c r="B304" t="s">
        <v>326</v>
      </c>
      <c r="C304" t="s">
        <v>326</v>
      </c>
      <c r="D304">
        <v>0</v>
      </c>
      <c r="E304">
        <v>0</v>
      </c>
      <c r="F304">
        <v>0</v>
      </c>
      <c r="G304">
        <v>0</v>
      </c>
      <c r="H304">
        <v>0</v>
      </c>
      <c r="I304">
        <v>0</v>
      </c>
      <c r="J304">
        <v>0</v>
      </c>
      <c r="K304">
        <v>0</v>
      </c>
      <c r="L304">
        <v>0</v>
      </c>
      <c r="M304">
        <v>0</v>
      </c>
      <c r="N304">
        <v>0</v>
      </c>
      <c r="O304">
        <v>0</v>
      </c>
      <c r="P304">
        <v>0</v>
      </c>
      <c r="Q304">
        <v>0</v>
      </c>
      <c r="R304">
        <v>0</v>
      </c>
      <c r="S304">
        <v>0</v>
      </c>
      <c r="T304">
        <v>0</v>
      </c>
    </row>
    <row r="305" spans="1:20">
      <c r="A305" t="s">
        <v>326</v>
      </c>
      <c r="B305" t="s">
        <v>326</v>
      </c>
      <c r="C305" t="s">
        <v>326</v>
      </c>
      <c r="D305">
        <v>0</v>
      </c>
      <c r="E305">
        <v>0</v>
      </c>
      <c r="F305">
        <v>0</v>
      </c>
      <c r="G305">
        <v>0</v>
      </c>
      <c r="H305">
        <v>0</v>
      </c>
      <c r="I305">
        <v>0</v>
      </c>
      <c r="J305">
        <v>0</v>
      </c>
      <c r="K305">
        <v>0</v>
      </c>
      <c r="L305">
        <v>0</v>
      </c>
      <c r="M305">
        <v>0</v>
      </c>
      <c r="N305">
        <v>0</v>
      </c>
      <c r="O305">
        <v>0</v>
      </c>
      <c r="P305">
        <v>0</v>
      </c>
      <c r="Q305">
        <v>0</v>
      </c>
      <c r="R305">
        <v>0</v>
      </c>
      <c r="S305">
        <v>0</v>
      </c>
      <c r="T305">
        <v>0</v>
      </c>
    </row>
    <row r="306" spans="1:20">
      <c r="A306" t="s">
        <v>326</v>
      </c>
      <c r="B306" t="s">
        <v>326</v>
      </c>
      <c r="C306" t="s">
        <v>326</v>
      </c>
      <c r="D306">
        <v>0</v>
      </c>
      <c r="E306">
        <v>0</v>
      </c>
      <c r="F306">
        <v>0</v>
      </c>
      <c r="G306">
        <v>0</v>
      </c>
      <c r="H306">
        <v>0</v>
      </c>
      <c r="I306">
        <v>0</v>
      </c>
      <c r="J306">
        <v>0</v>
      </c>
      <c r="K306">
        <v>0</v>
      </c>
      <c r="L306">
        <v>0</v>
      </c>
      <c r="M306">
        <v>0</v>
      </c>
      <c r="N306">
        <v>0</v>
      </c>
      <c r="O306">
        <v>0</v>
      </c>
      <c r="P306">
        <v>0</v>
      </c>
      <c r="Q306">
        <v>0</v>
      </c>
      <c r="R306">
        <v>0</v>
      </c>
      <c r="S306">
        <v>0</v>
      </c>
      <c r="T306">
        <v>0</v>
      </c>
    </row>
    <row r="307" spans="1:20">
      <c r="A307" t="s">
        <v>326</v>
      </c>
      <c r="B307" t="s">
        <v>326</v>
      </c>
      <c r="C307" t="s">
        <v>326</v>
      </c>
      <c r="D307">
        <v>0</v>
      </c>
      <c r="E307">
        <v>0</v>
      </c>
      <c r="F307">
        <v>0</v>
      </c>
      <c r="G307">
        <v>0</v>
      </c>
      <c r="H307">
        <v>0</v>
      </c>
      <c r="I307">
        <v>0</v>
      </c>
      <c r="J307">
        <v>0</v>
      </c>
      <c r="K307">
        <v>0</v>
      </c>
      <c r="L307">
        <v>0</v>
      </c>
      <c r="M307">
        <v>0</v>
      </c>
      <c r="N307">
        <v>0</v>
      </c>
      <c r="O307">
        <v>0</v>
      </c>
      <c r="P307">
        <v>0</v>
      </c>
      <c r="Q307">
        <v>0</v>
      </c>
      <c r="R307">
        <v>0</v>
      </c>
      <c r="S307">
        <v>0</v>
      </c>
      <c r="T307">
        <v>0</v>
      </c>
    </row>
    <row r="308" spans="1:20">
      <c r="A308" t="s">
        <v>326</v>
      </c>
      <c r="B308" t="s">
        <v>326</v>
      </c>
      <c r="C308" t="s">
        <v>326</v>
      </c>
      <c r="D308">
        <v>0</v>
      </c>
      <c r="E308">
        <v>0</v>
      </c>
      <c r="F308">
        <v>0</v>
      </c>
      <c r="G308">
        <v>0</v>
      </c>
      <c r="H308">
        <v>0</v>
      </c>
      <c r="I308">
        <v>0</v>
      </c>
      <c r="J308">
        <v>0</v>
      </c>
      <c r="K308">
        <v>0</v>
      </c>
      <c r="L308">
        <v>0</v>
      </c>
      <c r="M308">
        <v>0</v>
      </c>
      <c r="N308">
        <v>0</v>
      </c>
      <c r="O308">
        <v>0</v>
      </c>
      <c r="P308">
        <v>0</v>
      </c>
      <c r="Q308">
        <v>0</v>
      </c>
      <c r="R308">
        <v>0</v>
      </c>
      <c r="S308">
        <v>0</v>
      </c>
      <c r="T308">
        <v>0</v>
      </c>
    </row>
    <row r="309" spans="1:20">
      <c r="A309" t="s">
        <v>326</v>
      </c>
      <c r="B309" t="s">
        <v>326</v>
      </c>
      <c r="C309" t="s">
        <v>326</v>
      </c>
      <c r="D309">
        <v>0</v>
      </c>
      <c r="E309">
        <v>0</v>
      </c>
      <c r="F309">
        <v>0</v>
      </c>
      <c r="G309">
        <v>0</v>
      </c>
      <c r="H309">
        <v>0</v>
      </c>
      <c r="I309">
        <v>0</v>
      </c>
      <c r="J309">
        <v>0</v>
      </c>
      <c r="K309">
        <v>0</v>
      </c>
      <c r="L309">
        <v>0</v>
      </c>
      <c r="M309">
        <v>0</v>
      </c>
      <c r="N309">
        <v>0</v>
      </c>
      <c r="O309">
        <v>0</v>
      </c>
      <c r="P309">
        <v>0</v>
      </c>
      <c r="Q309">
        <v>0</v>
      </c>
      <c r="R309">
        <v>0</v>
      </c>
      <c r="S309">
        <v>0</v>
      </c>
      <c r="T309">
        <v>0</v>
      </c>
    </row>
    <row r="310" spans="1:20">
      <c r="A310" t="s">
        <v>326</v>
      </c>
      <c r="B310" t="s">
        <v>326</v>
      </c>
      <c r="C310" t="s">
        <v>326</v>
      </c>
      <c r="D310">
        <v>0</v>
      </c>
      <c r="E310">
        <v>0</v>
      </c>
      <c r="F310">
        <v>0</v>
      </c>
      <c r="G310">
        <v>0</v>
      </c>
      <c r="H310">
        <v>0</v>
      </c>
      <c r="I310">
        <v>0</v>
      </c>
      <c r="J310">
        <v>0</v>
      </c>
      <c r="K310">
        <v>0</v>
      </c>
      <c r="L310">
        <v>0</v>
      </c>
      <c r="M310">
        <v>0</v>
      </c>
      <c r="N310">
        <v>0</v>
      </c>
      <c r="O310">
        <v>0</v>
      </c>
      <c r="P310">
        <v>0</v>
      </c>
      <c r="Q310">
        <v>0</v>
      </c>
      <c r="R310">
        <v>0</v>
      </c>
      <c r="S310">
        <v>0</v>
      </c>
      <c r="T310">
        <v>0</v>
      </c>
    </row>
    <row r="311" spans="1:20">
      <c r="A311" t="s">
        <v>326</v>
      </c>
      <c r="B311" t="s">
        <v>326</v>
      </c>
      <c r="C311" t="s">
        <v>326</v>
      </c>
      <c r="D311">
        <v>0</v>
      </c>
      <c r="E311">
        <v>0</v>
      </c>
      <c r="F311">
        <v>0</v>
      </c>
      <c r="G311">
        <v>0</v>
      </c>
      <c r="H311">
        <v>0</v>
      </c>
      <c r="I311">
        <v>0</v>
      </c>
      <c r="J311">
        <v>0</v>
      </c>
      <c r="K311">
        <v>0</v>
      </c>
      <c r="L311">
        <v>0</v>
      </c>
      <c r="M311">
        <v>0</v>
      </c>
      <c r="N311">
        <v>0</v>
      </c>
      <c r="O311">
        <v>0</v>
      </c>
      <c r="P311">
        <v>0</v>
      </c>
      <c r="Q311">
        <v>0</v>
      </c>
      <c r="R311">
        <v>0</v>
      </c>
      <c r="S311">
        <v>0</v>
      </c>
      <c r="T311">
        <v>0</v>
      </c>
    </row>
    <row r="312" spans="1:20">
      <c r="A312" t="s">
        <v>326</v>
      </c>
      <c r="B312" t="s">
        <v>326</v>
      </c>
      <c r="C312" t="s">
        <v>326</v>
      </c>
      <c r="D312">
        <v>0</v>
      </c>
      <c r="E312">
        <v>0</v>
      </c>
      <c r="F312">
        <v>0</v>
      </c>
      <c r="G312">
        <v>0</v>
      </c>
      <c r="H312">
        <v>0</v>
      </c>
      <c r="I312">
        <v>0</v>
      </c>
      <c r="J312">
        <v>0</v>
      </c>
      <c r="K312">
        <v>0</v>
      </c>
      <c r="L312">
        <v>0</v>
      </c>
      <c r="M312">
        <v>0</v>
      </c>
      <c r="N312">
        <v>0</v>
      </c>
      <c r="O312">
        <v>0</v>
      </c>
      <c r="P312">
        <v>0</v>
      </c>
      <c r="Q312">
        <v>0</v>
      </c>
      <c r="R312">
        <v>0</v>
      </c>
      <c r="S312">
        <v>0</v>
      </c>
      <c r="T312">
        <v>0</v>
      </c>
    </row>
    <row r="313" spans="1:20">
      <c r="A313" t="s">
        <v>326</v>
      </c>
      <c r="B313" t="s">
        <v>326</v>
      </c>
      <c r="C313" t="s">
        <v>326</v>
      </c>
      <c r="D313">
        <v>0</v>
      </c>
      <c r="E313">
        <v>0</v>
      </c>
      <c r="F313">
        <v>0</v>
      </c>
      <c r="G313">
        <v>0</v>
      </c>
      <c r="H313">
        <v>0</v>
      </c>
      <c r="I313">
        <v>0</v>
      </c>
      <c r="J313">
        <v>0</v>
      </c>
      <c r="K313">
        <v>0</v>
      </c>
      <c r="L313">
        <v>0</v>
      </c>
      <c r="M313">
        <v>0</v>
      </c>
      <c r="N313">
        <v>0</v>
      </c>
      <c r="O313">
        <v>0</v>
      </c>
      <c r="P313">
        <v>0</v>
      </c>
      <c r="Q313">
        <v>0</v>
      </c>
      <c r="R313">
        <v>0</v>
      </c>
      <c r="S313">
        <v>0</v>
      </c>
      <c r="T313">
        <v>0</v>
      </c>
    </row>
    <row r="314" spans="1:20">
      <c r="A314" t="s">
        <v>326</v>
      </c>
      <c r="B314" t="s">
        <v>326</v>
      </c>
      <c r="C314" t="s">
        <v>326</v>
      </c>
      <c r="D314">
        <v>0</v>
      </c>
      <c r="E314">
        <v>0</v>
      </c>
      <c r="F314">
        <v>0</v>
      </c>
      <c r="G314">
        <v>0</v>
      </c>
      <c r="H314">
        <v>0</v>
      </c>
      <c r="I314">
        <v>0</v>
      </c>
      <c r="J314">
        <v>0</v>
      </c>
      <c r="K314">
        <v>0</v>
      </c>
      <c r="L314">
        <v>0</v>
      </c>
      <c r="M314">
        <v>0</v>
      </c>
      <c r="N314">
        <v>0</v>
      </c>
      <c r="O314">
        <v>0</v>
      </c>
      <c r="P314">
        <v>0</v>
      </c>
      <c r="Q314">
        <v>0</v>
      </c>
      <c r="R314">
        <v>0</v>
      </c>
      <c r="S314">
        <v>0</v>
      </c>
      <c r="T314">
        <v>0</v>
      </c>
    </row>
    <row r="315" spans="1:20">
      <c r="A315" t="s">
        <v>326</v>
      </c>
      <c r="B315" t="s">
        <v>326</v>
      </c>
      <c r="C315" t="s">
        <v>326</v>
      </c>
      <c r="D315">
        <v>0</v>
      </c>
      <c r="E315">
        <v>0</v>
      </c>
      <c r="F315">
        <v>0</v>
      </c>
      <c r="G315">
        <v>0</v>
      </c>
      <c r="H315">
        <v>0</v>
      </c>
      <c r="I315">
        <v>0</v>
      </c>
      <c r="J315">
        <v>0</v>
      </c>
      <c r="K315">
        <v>0</v>
      </c>
      <c r="L315">
        <v>0</v>
      </c>
      <c r="M315">
        <v>0</v>
      </c>
      <c r="N315">
        <v>0</v>
      </c>
      <c r="O315">
        <v>0</v>
      </c>
      <c r="P315">
        <v>0</v>
      </c>
      <c r="Q315">
        <v>0</v>
      </c>
      <c r="R315">
        <v>0</v>
      </c>
      <c r="S315">
        <v>0</v>
      </c>
      <c r="T315">
        <v>0</v>
      </c>
    </row>
    <row r="316" spans="1:20">
      <c r="A316" t="s">
        <v>326</v>
      </c>
      <c r="B316" t="s">
        <v>326</v>
      </c>
      <c r="C316" t="s">
        <v>326</v>
      </c>
      <c r="D316">
        <v>0</v>
      </c>
      <c r="E316">
        <v>0</v>
      </c>
      <c r="F316">
        <v>0</v>
      </c>
      <c r="G316">
        <v>0</v>
      </c>
      <c r="H316">
        <v>0</v>
      </c>
      <c r="I316">
        <v>0</v>
      </c>
      <c r="J316">
        <v>0</v>
      </c>
      <c r="K316">
        <v>0</v>
      </c>
      <c r="L316">
        <v>0</v>
      </c>
      <c r="M316">
        <v>0</v>
      </c>
      <c r="N316">
        <v>0</v>
      </c>
      <c r="O316">
        <v>0</v>
      </c>
      <c r="P316">
        <v>0</v>
      </c>
      <c r="Q316">
        <v>0</v>
      </c>
      <c r="R316">
        <v>0</v>
      </c>
      <c r="S316">
        <v>0</v>
      </c>
      <c r="T316">
        <v>0</v>
      </c>
    </row>
    <row r="317" spans="1:20">
      <c r="A317" t="s">
        <v>326</v>
      </c>
      <c r="B317" t="s">
        <v>326</v>
      </c>
      <c r="C317" t="s">
        <v>326</v>
      </c>
      <c r="D317">
        <v>0</v>
      </c>
      <c r="E317">
        <v>0</v>
      </c>
      <c r="F317">
        <v>0</v>
      </c>
      <c r="G317">
        <v>0</v>
      </c>
      <c r="H317">
        <v>0</v>
      </c>
      <c r="I317">
        <v>0</v>
      </c>
      <c r="J317">
        <v>0</v>
      </c>
      <c r="K317">
        <v>0</v>
      </c>
      <c r="L317">
        <v>0</v>
      </c>
      <c r="M317">
        <v>0</v>
      </c>
      <c r="N317">
        <v>0</v>
      </c>
      <c r="O317">
        <v>0</v>
      </c>
      <c r="P317">
        <v>0</v>
      </c>
      <c r="Q317">
        <v>0</v>
      </c>
      <c r="R317">
        <v>0</v>
      </c>
      <c r="S317">
        <v>0</v>
      </c>
      <c r="T317">
        <v>0</v>
      </c>
    </row>
    <row r="318" spans="1:20">
      <c r="A318" t="s">
        <v>326</v>
      </c>
      <c r="B318" t="s">
        <v>326</v>
      </c>
      <c r="C318" t="s">
        <v>326</v>
      </c>
      <c r="D318">
        <v>0</v>
      </c>
      <c r="E318">
        <v>0</v>
      </c>
      <c r="F318">
        <v>0</v>
      </c>
      <c r="G318">
        <v>0</v>
      </c>
      <c r="H318">
        <v>0</v>
      </c>
      <c r="I318">
        <v>0</v>
      </c>
      <c r="J318">
        <v>0</v>
      </c>
      <c r="K318">
        <v>0</v>
      </c>
      <c r="L318">
        <v>0</v>
      </c>
      <c r="M318">
        <v>0</v>
      </c>
      <c r="N318">
        <v>0</v>
      </c>
      <c r="O318">
        <v>0</v>
      </c>
      <c r="P318">
        <v>0</v>
      </c>
      <c r="Q318">
        <v>0</v>
      </c>
      <c r="R318">
        <v>0</v>
      </c>
      <c r="S318">
        <v>0</v>
      </c>
      <c r="T318">
        <v>0</v>
      </c>
    </row>
    <row r="319" spans="1:20">
      <c r="A319" t="s">
        <v>326</v>
      </c>
      <c r="B319" t="s">
        <v>326</v>
      </c>
      <c r="C319" t="s">
        <v>326</v>
      </c>
      <c r="D319">
        <v>0</v>
      </c>
      <c r="E319">
        <v>0</v>
      </c>
      <c r="F319">
        <v>0</v>
      </c>
      <c r="G319">
        <v>0</v>
      </c>
      <c r="H319">
        <v>0</v>
      </c>
      <c r="I319">
        <v>0</v>
      </c>
      <c r="J319">
        <v>0</v>
      </c>
      <c r="K319">
        <v>0</v>
      </c>
      <c r="L319">
        <v>0</v>
      </c>
      <c r="M319">
        <v>0</v>
      </c>
      <c r="N319">
        <v>0</v>
      </c>
      <c r="O319">
        <v>0</v>
      </c>
      <c r="P319">
        <v>0</v>
      </c>
      <c r="Q319">
        <v>0</v>
      </c>
      <c r="R319">
        <v>0</v>
      </c>
      <c r="S319">
        <v>0</v>
      </c>
      <c r="T319">
        <v>0</v>
      </c>
    </row>
    <row r="320" spans="1:20">
      <c r="A320" t="s">
        <v>326</v>
      </c>
      <c r="B320" t="s">
        <v>326</v>
      </c>
      <c r="C320" t="s">
        <v>326</v>
      </c>
      <c r="D320">
        <v>0</v>
      </c>
      <c r="E320">
        <v>0</v>
      </c>
      <c r="F320">
        <v>0</v>
      </c>
      <c r="G320">
        <v>0</v>
      </c>
      <c r="H320">
        <v>0</v>
      </c>
      <c r="I320">
        <v>0</v>
      </c>
      <c r="J320">
        <v>0</v>
      </c>
      <c r="K320">
        <v>0</v>
      </c>
      <c r="L320">
        <v>0</v>
      </c>
      <c r="M320">
        <v>0</v>
      </c>
      <c r="N320">
        <v>0</v>
      </c>
      <c r="O320">
        <v>0</v>
      </c>
      <c r="P320">
        <v>0</v>
      </c>
      <c r="Q320">
        <v>0</v>
      </c>
      <c r="R320">
        <v>0</v>
      </c>
      <c r="S320">
        <v>0</v>
      </c>
      <c r="T320">
        <v>0</v>
      </c>
    </row>
    <row r="321" spans="1:20">
      <c r="A321" t="s">
        <v>326</v>
      </c>
      <c r="B321" t="s">
        <v>326</v>
      </c>
      <c r="C321" t="s">
        <v>326</v>
      </c>
      <c r="D321">
        <v>0</v>
      </c>
      <c r="E321">
        <v>0</v>
      </c>
      <c r="F321">
        <v>0</v>
      </c>
      <c r="G321">
        <v>0</v>
      </c>
      <c r="H321">
        <v>0</v>
      </c>
      <c r="I321">
        <v>0</v>
      </c>
      <c r="J321">
        <v>0</v>
      </c>
      <c r="K321">
        <v>0</v>
      </c>
      <c r="L321">
        <v>0</v>
      </c>
      <c r="M321">
        <v>0</v>
      </c>
      <c r="N321">
        <v>0</v>
      </c>
      <c r="O321">
        <v>0</v>
      </c>
      <c r="P321">
        <v>0</v>
      </c>
      <c r="Q321">
        <v>0</v>
      </c>
      <c r="R321">
        <v>0</v>
      </c>
      <c r="S321">
        <v>0</v>
      </c>
      <c r="T321">
        <v>0</v>
      </c>
    </row>
    <row r="322" spans="1:20">
      <c r="A322" t="s">
        <v>326</v>
      </c>
      <c r="B322" t="s">
        <v>326</v>
      </c>
      <c r="C322" t="s">
        <v>326</v>
      </c>
      <c r="D322">
        <v>0</v>
      </c>
      <c r="E322">
        <v>0</v>
      </c>
      <c r="F322">
        <v>0</v>
      </c>
      <c r="G322">
        <v>0</v>
      </c>
      <c r="H322">
        <v>0</v>
      </c>
      <c r="I322">
        <v>0</v>
      </c>
      <c r="J322">
        <v>0</v>
      </c>
      <c r="K322">
        <v>0</v>
      </c>
      <c r="L322">
        <v>0</v>
      </c>
      <c r="M322">
        <v>0</v>
      </c>
      <c r="N322">
        <v>0</v>
      </c>
      <c r="O322">
        <v>0</v>
      </c>
      <c r="P322">
        <v>0</v>
      </c>
      <c r="Q322">
        <v>0</v>
      </c>
      <c r="R322">
        <v>0</v>
      </c>
      <c r="S322">
        <v>0</v>
      </c>
      <c r="T322">
        <v>0</v>
      </c>
    </row>
    <row r="323" spans="1:20">
      <c r="A323" t="s">
        <v>326</v>
      </c>
      <c r="B323" t="s">
        <v>326</v>
      </c>
      <c r="C323" t="s">
        <v>326</v>
      </c>
      <c r="D323">
        <v>0</v>
      </c>
      <c r="E323">
        <v>0</v>
      </c>
      <c r="F323">
        <v>0</v>
      </c>
      <c r="G323">
        <v>0</v>
      </c>
      <c r="H323">
        <v>0</v>
      </c>
      <c r="I323">
        <v>0</v>
      </c>
      <c r="J323">
        <v>0</v>
      </c>
      <c r="K323">
        <v>0</v>
      </c>
      <c r="L323">
        <v>0</v>
      </c>
      <c r="M323">
        <v>0</v>
      </c>
      <c r="N323">
        <v>0</v>
      </c>
      <c r="O323">
        <v>0</v>
      </c>
      <c r="P323">
        <v>0</v>
      </c>
      <c r="Q323">
        <v>0</v>
      </c>
      <c r="R323">
        <v>0</v>
      </c>
      <c r="S323">
        <v>0</v>
      </c>
      <c r="T323">
        <v>0</v>
      </c>
    </row>
    <row r="324" spans="1:20">
      <c r="A324" t="s">
        <v>326</v>
      </c>
      <c r="B324" t="s">
        <v>326</v>
      </c>
      <c r="C324" t="s">
        <v>326</v>
      </c>
      <c r="D324">
        <v>0</v>
      </c>
      <c r="E324">
        <v>0</v>
      </c>
      <c r="F324">
        <v>0</v>
      </c>
      <c r="G324">
        <v>0</v>
      </c>
      <c r="H324">
        <v>0</v>
      </c>
      <c r="I324">
        <v>0</v>
      </c>
      <c r="J324">
        <v>0</v>
      </c>
      <c r="K324">
        <v>0</v>
      </c>
      <c r="L324">
        <v>0</v>
      </c>
      <c r="M324">
        <v>0</v>
      </c>
      <c r="N324">
        <v>0</v>
      </c>
      <c r="O324">
        <v>0</v>
      </c>
      <c r="P324">
        <v>0</v>
      </c>
      <c r="Q324">
        <v>0</v>
      </c>
      <c r="R324">
        <v>0</v>
      </c>
      <c r="S324">
        <v>0</v>
      </c>
      <c r="T324">
        <v>0</v>
      </c>
    </row>
    <row r="325" spans="1:20">
      <c r="A325" t="s">
        <v>326</v>
      </c>
      <c r="B325" t="s">
        <v>326</v>
      </c>
      <c r="C325" t="s">
        <v>326</v>
      </c>
      <c r="D325">
        <v>0</v>
      </c>
      <c r="E325">
        <v>0</v>
      </c>
      <c r="F325">
        <v>0</v>
      </c>
      <c r="G325">
        <v>0</v>
      </c>
      <c r="H325">
        <v>0</v>
      </c>
      <c r="I325">
        <v>0</v>
      </c>
      <c r="J325">
        <v>0</v>
      </c>
      <c r="K325">
        <v>0</v>
      </c>
      <c r="L325">
        <v>0</v>
      </c>
      <c r="M325">
        <v>0</v>
      </c>
      <c r="N325">
        <v>0</v>
      </c>
      <c r="O325">
        <v>0</v>
      </c>
      <c r="P325">
        <v>0</v>
      </c>
      <c r="Q325">
        <v>0</v>
      </c>
      <c r="R325">
        <v>0</v>
      </c>
      <c r="S325">
        <v>0</v>
      </c>
      <c r="T325">
        <v>0</v>
      </c>
    </row>
    <row r="326" spans="1:20">
      <c r="A326" t="s">
        <v>326</v>
      </c>
      <c r="B326" t="s">
        <v>326</v>
      </c>
      <c r="C326" t="s">
        <v>326</v>
      </c>
      <c r="D326">
        <v>0</v>
      </c>
      <c r="E326">
        <v>0</v>
      </c>
      <c r="F326">
        <v>0</v>
      </c>
      <c r="G326">
        <v>0</v>
      </c>
      <c r="H326">
        <v>0</v>
      </c>
      <c r="I326">
        <v>0</v>
      </c>
      <c r="J326">
        <v>0</v>
      </c>
      <c r="K326">
        <v>0</v>
      </c>
      <c r="L326">
        <v>0</v>
      </c>
      <c r="M326">
        <v>0</v>
      </c>
      <c r="N326">
        <v>0</v>
      </c>
      <c r="O326">
        <v>0</v>
      </c>
      <c r="P326">
        <v>0</v>
      </c>
      <c r="Q326">
        <v>0</v>
      </c>
      <c r="R326">
        <v>0</v>
      </c>
      <c r="S326">
        <v>0</v>
      </c>
      <c r="T326">
        <v>0</v>
      </c>
    </row>
    <row r="327" spans="1:20">
      <c r="A327" t="s">
        <v>326</v>
      </c>
      <c r="B327" t="s">
        <v>326</v>
      </c>
      <c r="C327" t="s">
        <v>326</v>
      </c>
      <c r="D327">
        <v>0</v>
      </c>
      <c r="E327">
        <v>0</v>
      </c>
      <c r="F327">
        <v>0</v>
      </c>
      <c r="G327">
        <v>0</v>
      </c>
      <c r="H327">
        <v>0</v>
      </c>
      <c r="I327">
        <v>0</v>
      </c>
      <c r="J327">
        <v>0</v>
      </c>
      <c r="K327">
        <v>0</v>
      </c>
      <c r="L327">
        <v>0</v>
      </c>
      <c r="M327">
        <v>0</v>
      </c>
      <c r="N327">
        <v>0</v>
      </c>
      <c r="O327">
        <v>0</v>
      </c>
      <c r="P327">
        <v>0</v>
      </c>
      <c r="Q327">
        <v>0</v>
      </c>
      <c r="R327">
        <v>0</v>
      </c>
      <c r="S327">
        <v>0</v>
      </c>
      <c r="T327">
        <v>0</v>
      </c>
    </row>
    <row r="328" spans="1:20">
      <c r="A328" t="s">
        <v>326</v>
      </c>
      <c r="B328" t="s">
        <v>326</v>
      </c>
      <c r="C328" t="s">
        <v>326</v>
      </c>
      <c r="D328">
        <v>0</v>
      </c>
      <c r="E328">
        <v>0</v>
      </c>
      <c r="F328">
        <v>0</v>
      </c>
      <c r="G328">
        <v>0</v>
      </c>
      <c r="H328">
        <v>0</v>
      </c>
      <c r="I328">
        <v>0</v>
      </c>
      <c r="J328">
        <v>0</v>
      </c>
      <c r="K328">
        <v>0</v>
      </c>
      <c r="L328">
        <v>0</v>
      </c>
      <c r="M328">
        <v>0</v>
      </c>
      <c r="N328">
        <v>0</v>
      </c>
      <c r="O328">
        <v>0</v>
      </c>
      <c r="P328">
        <v>0</v>
      </c>
      <c r="Q328">
        <v>0</v>
      </c>
      <c r="R328">
        <v>0</v>
      </c>
      <c r="S328">
        <v>0</v>
      </c>
      <c r="T328">
        <v>0</v>
      </c>
    </row>
    <row r="329" spans="1:20">
      <c r="A329" t="s">
        <v>326</v>
      </c>
      <c r="B329" t="s">
        <v>326</v>
      </c>
      <c r="C329" t="s">
        <v>326</v>
      </c>
      <c r="D329">
        <v>0</v>
      </c>
      <c r="E329">
        <v>0</v>
      </c>
      <c r="F329">
        <v>0</v>
      </c>
      <c r="G329">
        <v>0</v>
      </c>
      <c r="H329">
        <v>0</v>
      </c>
      <c r="I329">
        <v>0</v>
      </c>
      <c r="J329">
        <v>0</v>
      </c>
      <c r="K329">
        <v>0</v>
      </c>
      <c r="L329">
        <v>0</v>
      </c>
      <c r="M329">
        <v>0</v>
      </c>
      <c r="N329">
        <v>0</v>
      </c>
      <c r="O329">
        <v>0</v>
      </c>
      <c r="P329">
        <v>0</v>
      </c>
      <c r="Q329">
        <v>0</v>
      </c>
      <c r="R329">
        <v>0</v>
      </c>
      <c r="S329">
        <v>0</v>
      </c>
      <c r="T329">
        <v>0</v>
      </c>
    </row>
    <row r="330" spans="1:20">
      <c r="A330" t="s">
        <v>326</v>
      </c>
      <c r="B330" t="s">
        <v>326</v>
      </c>
      <c r="C330" t="s">
        <v>326</v>
      </c>
      <c r="D330">
        <v>0</v>
      </c>
      <c r="E330">
        <v>0</v>
      </c>
      <c r="F330">
        <v>0</v>
      </c>
      <c r="G330">
        <v>0</v>
      </c>
      <c r="H330">
        <v>0</v>
      </c>
      <c r="I330">
        <v>0</v>
      </c>
      <c r="J330">
        <v>0</v>
      </c>
      <c r="K330">
        <v>0</v>
      </c>
      <c r="L330">
        <v>0</v>
      </c>
      <c r="M330">
        <v>0</v>
      </c>
      <c r="N330">
        <v>0</v>
      </c>
      <c r="O330">
        <v>0</v>
      </c>
      <c r="P330">
        <v>0</v>
      </c>
      <c r="Q330">
        <v>0</v>
      </c>
      <c r="R330">
        <v>0</v>
      </c>
      <c r="S330">
        <v>0</v>
      </c>
      <c r="T330">
        <v>0</v>
      </c>
    </row>
    <row r="331" spans="1:20">
      <c r="A331" t="s">
        <v>326</v>
      </c>
      <c r="B331" t="s">
        <v>326</v>
      </c>
      <c r="C331" t="s">
        <v>326</v>
      </c>
      <c r="D331">
        <v>0</v>
      </c>
      <c r="E331">
        <v>0</v>
      </c>
      <c r="F331">
        <v>0</v>
      </c>
      <c r="G331">
        <v>0</v>
      </c>
      <c r="H331">
        <v>0</v>
      </c>
      <c r="I331">
        <v>0</v>
      </c>
      <c r="J331">
        <v>0</v>
      </c>
      <c r="K331">
        <v>0</v>
      </c>
      <c r="L331">
        <v>0</v>
      </c>
      <c r="M331">
        <v>0</v>
      </c>
      <c r="N331">
        <v>0</v>
      </c>
      <c r="O331">
        <v>0</v>
      </c>
      <c r="P331">
        <v>0</v>
      </c>
      <c r="Q331">
        <v>0</v>
      </c>
      <c r="R331">
        <v>0</v>
      </c>
      <c r="S331">
        <v>0</v>
      </c>
      <c r="T331">
        <v>0</v>
      </c>
    </row>
    <row r="332" spans="1:20">
      <c r="A332" t="s">
        <v>326</v>
      </c>
      <c r="B332" t="s">
        <v>326</v>
      </c>
      <c r="C332" t="s">
        <v>326</v>
      </c>
      <c r="D332">
        <v>0</v>
      </c>
      <c r="E332">
        <v>0</v>
      </c>
      <c r="F332">
        <v>0</v>
      </c>
      <c r="G332">
        <v>0</v>
      </c>
      <c r="H332">
        <v>0</v>
      </c>
      <c r="I332">
        <v>0</v>
      </c>
      <c r="J332">
        <v>0</v>
      </c>
      <c r="K332">
        <v>0</v>
      </c>
      <c r="L332">
        <v>0</v>
      </c>
      <c r="M332">
        <v>0</v>
      </c>
      <c r="N332">
        <v>0</v>
      </c>
      <c r="O332">
        <v>0</v>
      </c>
      <c r="P332">
        <v>0</v>
      </c>
      <c r="Q332">
        <v>0</v>
      </c>
      <c r="R332">
        <v>0</v>
      </c>
      <c r="S332">
        <v>0</v>
      </c>
      <c r="T332">
        <v>0</v>
      </c>
    </row>
    <row r="333" spans="1:20">
      <c r="A333" t="s">
        <v>326</v>
      </c>
      <c r="B333" t="s">
        <v>326</v>
      </c>
      <c r="C333" t="s">
        <v>326</v>
      </c>
      <c r="D333">
        <v>0</v>
      </c>
      <c r="E333">
        <v>0</v>
      </c>
      <c r="F333">
        <v>0</v>
      </c>
      <c r="G333">
        <v>0</v>
      </c>
      <c r="H333">
        <v>0</v>
      </c>
      <c r="I333">
        <v>0</v>
      </c>
      <c r="J333">
        <v>0</v>
      </c>
      <c r="K333">
        <v>0</v>
      </c>
      <c r="L333">
        <v>0</v>
      </c>
      <c r="M333">
        <v>0</v>
      </c>
      <c r="N333">
        <v>0</v>
      </c>
      <c r="O333">
        <v>0</v>
      </c>
      <c r="P333">
        <v>0</v>
      </c>
      <c r="Q333">
        <v>0</v>
      </c>
      <c r="R333">
        <v>0</v>
      </c>
      <c r="S333">
        <v>0</v>
      </c>
      <c r="T333">
        <v>0</v>
      </c>
    </row>
    <row r="334" spans="1:20">
      <c r="A334" t="s">
        <v>326</v>
      </c>
      <c r="B334" t="s">
        <v>326</v>
      </c>
      <c r="C334" t="s">
        <v>326</v>
      </c>
      <c r="D334">
        <v>0</v>
      </c>
      <c r="E334">
        <v>0</v>
      </c>
      <c r="F334">
        <v>0</v>
      </c>
      <c r="G334">
        <v>0</v>
      </c>
      <c r="H334">
        <v>0</v>
      </c>
      <c r="I334">
        <v>0</v>
      </c>
      <c r="J334">
        <v>0</v>
      </c>
      <c r="K334">
        <v>0</v>
      </c>
      <c r="L334">
        <v>0</v>
      </c>
      <c r="M334">
        <v>0</v>
      </c>
      <c r="N334">
        <v>0</v>
      </c>
      <c r="O334">
        <v>0</v>
      </c>
      <c r="P334">
        <v>0</v>
      </c>
      <c r="Q334">
        <v>0</v>
      </c>
      <c r="R334">
        <v>0</v>
      </c>
      <c r="S334">
        <v>0</v>
      </c>
      <c r="T334">
        <v>0</v>
      </c>
    </row>
    <row r="335" spans="1:20">
      <c r="A335" t="s">
        <v>326</v>
      </c>
      <c r="B335" t="s">
        <v>326</v>
      </c>
      <c r="C335" t="s">
        <v>326</v>
      </c>
      <c r="D335">
        <v>0</v>
      </c>
      <c r="E335">
        <v>0</v>
      </c>
      <c r="F335">
        <v>0</v>
      </c>
      <c r="G335">
        <v>0</v>
      </c>
      <c r="H335">
        <v>0</v>
      </c>
      <c r="I335">
        <v>0</v>
      </c>
      <c r="J335">
        <v>0</v>
      </c>
      <c r="K335">
        <v>0</v>
      </c>
      <c r="L335">
        <v>0</v>
      </c>
      <c r="M335">
        <v>0</v>
      </c>
      <c r="N335">
        <v>0</v>
      </c>
      <c r="O335">
        <v>0</v>
      </c>
      <c r="P335">
        <v>0</v>
      </c>
      <c r="Q335">
        <v>0</v>
      </c>
      <c r="R335">
        <v>0</v>
      </c>
      <c r="S335">
        <v>0</v>
      </c>
      <c r="T335">
        <v>0</v>
      </c>
    </row>
    <row r="336" spans="1:20">
      <c r="A336" t="s">
        <v>326</v>
      </c>
      <c r="B336" t="s">
        <v>326</v>
      </c>
      <c r="C336" t="s">
        <v>326</v>
      </c>
      <c r="D336">
        <v>0</v>
      </c>
      <c r="E336">
        <v>0</v>
      </c>
      <c r="F336">
        <v>0</v>
      </c>
      <c r="G336">
        <v>0</v>
      </c>
      <c r="H336">
        <v>0</v>
      </c>
      <c r="I336">
        <v>0</v>
      </c>
      <c r="J336">
        <v>0</v>
      </c>
      <c r="K336">
        <v>0</v>
      </c>
      <c r="L336">
        <v>0</v>
      </c>
      <c r="M336">
        <v>0</v>
      </c>
      <c r="N336">
        <v>0</v>
      </c>
      <c r="O336">
        <v>0</v>
      </c>
      <c r="P336">
        <v>0</v>
      </c>
      <c r="Q336">
        <v>0</v>
      </c>
      <c r="R336">
        <v>0</v>
      </c>
      <c r="S336">
        <v>0</v>
      </c>
      <c r="T336">
        <v>0</v>
      </c>
    </row>
    <row r="337" spans="1:20">
      <c r="A337" t="s">
        <v>326</v>
      </c>
      <c r="B337" t="s">
        <v>326</v>
      </c>
      <c r="C337" t="s">
        <v>326</v>
      </c>
      <c r="D337">
        <v>0</v>
      </c>
      <c r="E337">
        <v>0</v>
      </c>
      <c r="F337">
        <v>0</v>
      </c>
      <c r="G337">
        <v>0</v>
      </c>
      <c r="H337">
        <v>0</v>
      </c>
      <c r="I337">
        <v>0</v>
      </c>
      <c r="J337">
        <v>0</v>
      </c>
      <c r="K337">
        <v>0</v>
      </c>
      <c r="L337">
        <v>0</v>
      </c>
      <c r="M337">
        <v>0</v>
      </c>
      <c r="N337">
        <v>0</v>
      </c>
      <c r="O337">
        <v>0</v>
      </c>
      <c r="P337">
        <v>0</v>
      </c>
      <c r="Q337">
        <v>0</v>
      </c>
      <c r="R337">
        <v>0</v>
      </c>
      <c r="S337">
        <v>0</v>
      </c>
      <c r="T337">
        <v>0</v>
      </c>
    </row>
    <row r="338" spans="1:20">
      <c r="A338" t="s">
        <v>326</v>
      </c>
      <c r="B338" t="s">
        <v>326</v>
      </c>
      <c r="C338" t="s">
        <v>326</v>
      </c>
      <c r="D338">
        <v>0</v>
      </c>
      <c r="E338">
        <v>0</v>
      </c>
      <c r="F338">
        <v>0</v>
      </c>
      <c r="G338">
        <v>0</v>
      </c>
      <c r="H338">
        <v>0</v>
      </c>
      <c r="I338">
        <v>0</v>
      </c>
      <c r="J338">
        <v>0</v>
      </c>
      <c r="K338">
        <v>0</v>
      </c>
      <c r="L338">
        <v>0</v>
      </c>
      <c r="M338">
        <v>0</v>
      </c>
      <c r="N338">
        <v>0</v>
      </c>
      <c r="O338">
        <v>0</v>
      </c>
      <c r="P338">
        <v>0</v>
      </c>
      <c r="Q338">
        <v>0</v>
      </c>
      <c r="R338">
        <v>0</v>
      </c>
      <c r="S338">
        <v>0</v>
      </c>
      <c r="T338">
        <v>0</v>
      </c>
    </row>
    <row r="339" spans="1:20">
      <c r="A339" t="s">
        <v>326</v>
      </c>
      <c r="B339" t="s">
        <v>326</v>
      </c>
      <c r="C339" t="s">
        <v>326</v>
      </c>
      <c r="D339">
        <v>0</v>
      </c>
      <c r="E339">
        <v>0</v>
      </c>
      <c r="F339">
        <v>0</v>
      </c>
      <c r="G339">
        <v>0</v>
      </c>
      <c r="H339">
        <v>0</v>
      </c>
      <c r="I339">
        <v>0</v>
      </c>
      <c r="J339">
        <v>0</v>
      </c>
      <c r="K339">
        <v>0</v>
      </c>
      <c r="L339">
        <v>0</v>
      </c>
      <c r="M339">
        <v>0</v>
      </c>
      <c r="N339">
        <v>0</v>
      </c>
      <c r="O339">
        <v>0</v>
      </c>
      <c r="P339">
        <v>0</v>
      </c>
      <c r="Q339">
        <v>0</v>
      </c>
      <c r="R339">
        <v>0</v>
      </c>
      <c r="S339">
        <v>0</v>
      </c>
      <c r="T339">
        <v>0</v>
      </c>
    </row>
    <row r="340" spans="1:20">
      <c r="A340" t="s">
        <v>326</v>
      </c>
      <c r="B340" t="s">
        <v>326</v>
      </c>
      <c r="C340" t="s">
        <v>326</v>
      </c>
      <c r="D340">
        <v>0</v>
      </c>
      <c r="E340">
        <v>0</v>
      </c>
      <c r="F340">
        <v>0</v>
      </c>
      <c r="G340">
        <v>0</v>
      </c>
      <c r="H340">
        <v>0</v>
      </c>
      <c r="I340">
        <v>0</v>
      </c>
      <c r="J340">
        <v>0</v>
      </c>
      <c r="K340">
        <v>0</v>
      </c>
      <c r="L340">
        <v>0</v>
      </c>
      <c r="M340">
        <v>0</v>
      </c>
      <c r="N340">
        <v>0</v>
      </c>
      <c r="O340">
        <v>0</v>
      </c>
      <c r="P340">
        <v>0</v>
      </c>
      <c r="Q340">
        <v>0</v>
      </c>
      <c r="R340">
        <v>0</v>
      </c>
      <c r="S340">
        <v>0</v>
      </c>
      <c r="T340">
        <v>0</v>
      </c>
    </row>
    <row r="341" spans="1:20">
      <c r="A341" t="s">
        <v>326</v>
      </c>
      <c r="B341" t="s">
        <v>326</v>
      </c>
      <c r="C341" t="s">
        <v>326</v>
      </c>
      <c r="D341">
        <v>0</v>
      </c>
      <c r="E341">
        <v>0</v>
      </c>
      <c r="F341">
        <v>0</v>
      </c>
      <c r="G341">
        <v>0</v>
      </c>
      <c r="H341">
        <v>0</v>
      </c>
      <c r="I341">
        <v>0</v>
      </c>
      <c r="J341">
        <v>0</v>
      </c>
      <c r="K341">
        <v>0</v>
      </c>
      <c r="L341">
        <v>0</v>
      </c>
      <c r="M341">
        <v>0</v>
      </c>
      <c r="N341">
        <v>0</v>
      </c>
      <c r="O341">
        <v>0</v>
      </c>
      <c r="P341">
        <v>0</v>
      </c>
      <c r="Q341">
        <v>0</v>
      </c>
      <c r="R341">
        <v>0</v>
      </c>
      <c r="S341">
        <v>0</v>
      </c>
      <c r="T341">
        <v>0</v>
      </c>
    </row>
    <row r="342" spans="1:20">
      <c r="A342" t="s">
        <v>326</v>
      </c>
      <c r="B342" t="s">
        <v>326</v>
      </c>
      <c r="C342" t="s">
        <v>326</v>
      </c>
      <c r="D342">
        <v>0</v>
      </c>
      <c r="E342">
        <v>0</v>
      </c>
      <c r="F342">
        <v>0</v>
      </c>
      <c r="G342">
        <v>0</v>
      </c>
      <c r="H342">
        <v>0</v>
      </c>
      <c r="I342">
        <v>0</v>
      </c>
      <c r="J342">
        <v>0</v>
      </c>
      <c r="K342">
        <v>0</v>
      </c>
      <c r="L342">
        <v>0</v>
      </c>
      <c r="M342">
        <v>0</v>
      </c>
      <c r="N342">
        <v>0</v>
      </c>
      <c r="O342">
        <v>0</v>
      </c>
      <c r="P342">
        <v>0</v>
      </c>
      <c r="Q342">
        <v>0</v>
      </c>
      <c r="R342">
        <v>0</v>
      </c>
      <c r="S342">
        <v>0</v>
      </c>
      <c r="T342">
        <v>0</v>
      </c>
    </row>
    <row r="343" spans="1:20">
      <c r="A343" t="s">
        <v>326</v>
      </c>
      <c r="B343" t="s">
        <v>326</v>
      </c>
      <c r="C343" t="s">
        <v>326</v>
      </c>
      <c r="D343">
        <v>0</v>
      </c>
      <c r="E343">
        <v>0</v>
      </c>
      <c r="F343">
        <v>0</v>
      </c>
      <c r="G343">
        <v>0</v>
      </c>
      <c r="H343">
        <v>0</v>
      </c>
      <c r="I343">
        <v>0</v>
      </c>
      <c r="J343">
        <v>0</v>
      </c>
      <c r="K343">
        <v>0</v>
      </c>
      <c r="L343">
        <v>0</v>
      </c>
      <c r="M343">
        <v>0</v>
      </c>
      <c r="N343">
        <v>0</v>
      </c>
      <c r="O343">
        <v>0</v>
      </c>
      <c r="P343">
        <v>0</v>
      </c>
      <c r="Q343">
        <v>0</v>
      </c>
      <c r="R343">
        <v>0</v>
      </c>
      <c r="S343">
        <v>0</v>
      </c>
      <c r="T343">
        <v>0</v>
      </c>
    </row>
    <row r="344" spans="1:20">
      <c r="A344" t="s">
        <v>326</v>
      </c>
      <c r="B344" t="s">
        <v>326</v>
      </c>
      <c r="C344" t="s">
        <v>326</v>
      </c>
      <c r="D344">
        <v>0</v>
      </c>
      <c r="E344">
        <v>0</v>
      </c>
      <c r="F344">
        <v>0</v>
      </c>
      <c r="G344">
        <v>0</v>
      </c>
      <c r="H344">
        <v>0</v>
      </c>
      <c r="I344">
        <v>0</v>
      </c>
      <c r="J344">
        <v>0</v>
      </c>
      <c r="K344">
        <v>0</v>
      </c>
      <c r="L344">
        <v>0</v>
      </c>
      <c r="M344">
        <v>0</v>
      </c>
      <c r="N344">
        <v>0</v>
      </c>
      <c r="O344">
        <v>0</v>
      </c>
      <c r="P344">
        <v>0</v>
      </c>
      <c r="Q344">
        <v>0</v>
      </c>
      <c r="R344">
        <v>0</v>
      </c>
      <c r="S344">
        <v>0</v>
      </c>
      <c r="T344">
        <v>0</v>
      </c>
    </row>
    <row r="345" spans="1:20">
      <c r="A345" t="s">
        <v>326</v>
      </c>
      <c r="B345" t="s">
        <v>326</v>
      </c>
      <c r="C345" t="s">
        <v>326</v>
      </c>
      <c r="D345">
        <v>0</v>
      </c>
      <c r="E345">
        <v>0</v>
      </c>
      <c r="F345">
        <v>0</v>
      </c>
      <c r="G345">
        <v>0</v>
      </c>
      <c r="H345">
        <v>0</v>
      </c>
      <c r="I345">
        <v>0</v>
      </c>
      <c r="J345">
        <v>0</v>
      </c>
      <c r="K345">
        <v>0</v>
      </c>
      <c r="L345">
        <v>0</v>
      </c>
      <c r="M345">
        <v>0</v>
      </c>
      <c r="N345">
        <v>0</v>
      </c>
      <c r="O345">
        <v>0</v>
      </c>
      <c r="P345">
        <v>0</v>
      </c>
      <c r="Q345">
        <v>0</v>
      </c>
      <c r="R345">
        <v>0</v>
      </c>
      <c r="S345">
        <v>0</v>
      </c>
      <c r="T345">
        <v>0</v>
      </c>
    </row>
    <row r="346" spans="1:20">
      <c r="A346" t="s">
        <v>326</v>
      </c>
      <c r="B346" t="s">
        <v>326</v>
      </c>
      <c r="C346" t="s">
        <v>326</v>
      </c>
      <c r="D346">
        <v>0</v>
      </c>
      <c r="E346">
        <v>0</v>
      </c>
      <c r="F346">
        <v>0</v>
      </c>
      <c r="G346">
        <v>0</v>
      </c>
      <c r="H346">
        <v>0</v>
      </c>
      <c r="I346">
        <v>0</v>
      </c>
      <c r="J346">
        <v>0</v>
      </c>
      <c r="K346">
        <v>0</v>
      </c>
      <c r="L346">
        <v>0</v>
      </c>
      <c r="M346">
        <v>0</v>
      </c>
      <c r="N346">
        <v>0</v>
      </c>
      <c r="O346">
        <v>0</v>
      </c>
      <c r="P346">
        <v>0</v>
      </c>
      <c r="Q346">
        <v>0</v>
      </c>
      <c r="R346">
        <v>0</v>
      </c>
      <c r="S346">
        <v>0</v>
      </c>
      <c r="T346">
        <v>0</v>
      </c>
    </row>
    <row r="347" spans="1:20">
      <c r="A347" t="s">
        <v>326</v>
      </c>
      <c r="B347" t="s">
        <v>326</v>
      </c>
      <c r="C347" t="s">
        <v>326</v>
      </c>
      <c r="D347">
        <v>0</v>
      </c>
      <c r="E347">
        <v>0</v>
      </c>
      <c r="F347">
        <v>0</v>
      </c>
      <c r="G347">
        <v>0</v>
      </c>
      <c r="H347">
        <v>0</v>
      </c>
      <c r="I347">
        <v>0</v>
      </c>
      <c r="J347">
        <v>0</v>
      </c>
      <c r="K347">
        <v>0</v>
      </c>
      <c r="L347">
        <v>0</v>
      </c>
      <c r="M347">
        <v>0</v>
      </c>
      <c r="N347">
        <v>0</v>
      </c>
      <c r="O347">
        <v>0</v>
      </c>
      <c r="P347">
        <v>0</v>
      </c>
      <c r="Q347">
        <v>0</v>
      </c>
      <c r="R347">
        <v>0</v>
      </c>
      <c r="S347">
        <v>0</v>
      </c>
      <c r="T347">
        <v>0</v>
      </c>
    </row>
    <row r="348" spans="1:20">
      <c r="A348" t="s">
        <v>326</v>
      </c>
      <c r="B348" t="s">
        <v>326</v>
      </c>
      <c r="C348" t="s">
        <v>326</v>
      </c>
      <c r="D348">
        <v>0</v>
      </c>
      <c r="E348">
        <v>0</v>
      </c>
      <c r="F348">
        <v>0</v>
      </c>
      <c r="G348">
        <v>0</v>
      </c>
      <c r="H348">
        <v>0</v>
      </c>
      <c r="I348">
        <v>0</v>
      </c>
      <c r="J348">
        <v>0</v>
      </c>
      <c r="K348">
        <v>0</v>
      </c>
      <c r="L348">
        <v>0</v>
      </c>
      <c r="M348">
        <v>0</v>
      </c>
      <c r="N348">
        <v>0</v>
      </c>
      <c r="O348">
        <v>0</v>
      </c>
      <c r="P348">
        <v>0</v>
      </c>
      <c r="Q348">
        <v>0</v>
      </c>
      <c r="R348">
        <v>0</v>
      </c>
      <c r="S348">
        <v>0</v>
      </c>
      <c r="T348">
        <v>0</v>
      </c>
    </row>
    <row r="349" spans="1:20">
      <c r="A349" t="s">
        <v>326</v>
      </c>
      <c r="B349" t="s">
        <v>326</v>
      </c>
      <c r="C349" t="s">
        <v>326</v>
      </c>
      <c r="D349">
        <v>0</v>
      </c>
      <c r="E349">
        <v>0</v>
      </c>
      <c r="F349">
        <v>0</v>
      </c>
      <c r="G349">
        <v>0</v>
      </c>
      <c r="H349">
        <v>0</v>
      </c>
      <c r="I349">
        <v>0</v>
      </c>
      <c r="J349">
        <v>0</v>
      </c>
      <c r="K349">
        <v>0</v>
      </c>
      <c r="L349">
        <v>0</v>
      </c>
      <c r="M349">
        <v>0</v>
      </c>
      <c r="N349">
        <v>0</v>
      </c>
      <c r="O349">
        <v>0</v>
      </c>
      <c r="P349">
        <v>0</v>
      </c>
      <c r="Q349">
        <v>0</v>
      </c>
      <c r="R349">
        <v>0</v>
      </c>
      <c r="S349">
        <v>0</v>
      </c>
      <c r="T349">
        <v>0</v>
      </c>
    </row>
    <row r="350" spans="1:20">
      <c r="A350" t="s">
        <v>326</v>
      </c>
      <c r="B350" t="s">
        <v>326</v>
      </c>
      <c r="C350" t="s">
        <v>326</v>
      </c>
      <c r="D350">
        <v>0</v>
      </c>
      <c r="E350">
        <v>0</v>
      </c>
      <c r="F350">
        <v>0</v>
      </c>
      <c r="G350">
        <v>0</v>
      </c>
      <c r="H350">
        <v>0</v>
      </c>
      <c r="I350">
        <v>0</v>
      </c>
      <c r="J350">
        <v>0</v>
      </c>
      <c r="K350">
        <v>0</v>
      </c>
      <c r="L350">
        <v>0</v>
      </c>
      <c r="M350">
        <v>0</v>
      </c>
      <c r="N350">
        <v>0</v>
      </c>
      <c r="O350">
        <v>0</v>
      </c>
      <c r="P350">
        <v>0</v>
      </c>
      <c r="Q350">
        <v>0</v>
      </c>
      <c r="R350">
        <v>0</v>
      </c>
      <c r="S350">
        <v>0</v>
      </c>
      <c r="T350">
        <v>0</v>
      </c>
    </row>
    <row r="351" spans="1:20">
      <c r="A351" t="s">
        <v>326</v>
      </c>
      <c r="B351" t="s">
        <v>326</v>
      </c>
      <c r="C351" t="s">
        <v>326</v>
      </c>
      <c r="D351">
        <v>0</v>
      </c>
      <c r="E351">
        <v>0</v>
      </c>
      <c r="F351">
        <v>0</v>
      </c>
      <c r="G351">
        <v>0</v>
      </c>
      <c r="H351">
        <v>0</v>
      </c>
      <c r="I351">
        <v>0</v>
      </c>
      <c r="J351">
        <v>0</v>
      </c>
      <c r="K351">
        <v>0</v>
      </c>
      <c r="L351">
        <v>0</v>
      </c>
      <c r="M351">
        <v>0</v>
      </c>
      <c r="N351">
        <v>0</v>
      </c>
      <c r="O351">
        <v>0</v>
      </c>
      <c r="P351">
        <v>0</v>
      </c>
      <c r="Q351">
        <v>0</v>
      </c>
      <c r="R351">
        <v>0</v>
      </c>
      <c r="S351">
        <v>0</v>
      </c>
      <c r="T351">
        <v>0</v>
      </c>
    </row>
    <row r="352" spans="1:20">
      <c r="A352" t="s">
        <v>326</v>
      </c>
      <c r="B352" t="s">
        <v>326</v>
      </c>
      <c r="C352" t="s">
        <v>326</v>
      </c>
      <c r="D352">
        <v>0</v>
      </c>
      <c r="E352">
        <v>0</v>
      </c>
      <c r="F352">
        <v>0</v>
      </c>
      <c r="G352">
        <v>0</v>
      </c>
      <c r="H352">
        <v>0</v>
      </c>
      <c r="I352">
        <v>0</v>
      </c>
      <c r="J352">
        <v>0</v>
      </c>
      <c r="K352">
        <v>0</v>
      </c>
      <c r="L352">
        <v>0</v>
      </c>
      <c r="M352">
        <v>0</v>
      </c>
      <c r="N352">
        <v>0</v>
      </c>
      <c r="O352">
        <v>0</v>
      </c>
      <c r="P352">
        <v>0</v>
      </c>
      <c r="Q352">
        <v>0</v>
      </c>
      <c r="R352">
        <v>0</v>
      </c>
      <c r="S352">
        <v>0</v>
      </c>
      <c r="T352">
        <v>0</v>
      </c>
    </row>
    <row r="353" spans="1:20">
      <c r="A353" t="s">
        <v>326</v>
      </c>
      <c r="B353" t="s">
        <v>326</v>
      </c>
      <c r="C353" t="s">
        <v>326</v>
      </c>
      <c r="D353">
        <v>0</v>
      </c>
      <c r="E353">
        <v>0</v>
      </c>
      <c r="F353">
        <v>0</v>
      </c>
      <c r="G353">
        <v>0</v>
      </c>
      <c r="H353">
        <v>0</v>
      </c>
      <c r="I353">
        <v>0</v>
      </c>
      <c r="J353">
        <v>0</v>
      </c>
      <c r="K353">
        <v>0</v>
      </c>
      <c r="L353">
        <v>0</v>
      </c>
      <c r="M353">
        <v>0</v>
      </c>
      <c r="N353">
        <v>0</v>
      </c>
      <c r="O353">
        <v>0</v>
      </c>
      <c r="P353">
        <v>0</v>
      </c>
      <c r="Q353">
        <v>0</v>
      </c>
      <c r="R353">
        <v>0</v>
      </c>
      <c r="S353">
        <v>0</v>
      </c>
      <c r="T353">
        <v>0</v>
      </c>
    </row>
    <row r="354" spans="1:20">
      <c r="A354" t="s">
        <v>326</v>
      </c>
      <c r="B354" t="s">
        <v>326</v>
      </c>
      <c r="C354" t="s">
        <v>326</v>
      </c>
      <c r="D354">
        <v>0</v>
      </c>
      <c r="E354">
        <v>0</v>
      </c>
      <c r="F354">
        <v>0</v>
      </c>
      <c r="G354">
        <v>0</v>
      </c>
      <c r="H354">
        <v>0</v>
      </c>
      <c r="I354">
        <v>0</v>
      </c>
      <c r="J354">
        <v>0</v>
      </c>
      <c r="K354">
        <v>0</v>
      </c>
      <c r="L354">
        <v>0</v>
      </c>
      <c r="M354">
        <v>0</v>
      </c>
      <c r="N354">
        <v>0</v>
      </c>
      <c r="O354">
        <v>0</v>
      </c>
      <c r="P354">
        <v>0</v>
      </c>
      <c r="Q354">
        <v>0</v>
      </c>
      <c r="R354">
        <v>0</v>
      </c>
      <c r="S354">
        <v>0</v>
      </c>
      <c r="T354">
        <v>0</v>
      </c>
    </row>
    <row r="355" spans="1:20">
      <c r="A355" t="s">
        <v>326</v>
      </c>
      <c r="B355" t="s">
        <v>326</v>
      </c>
      <c r="C355" t="s">
        <v>326</v>
      </c>
      <c r="D355">
        <v>0</v>
      </c>
      <c r="E355">
        <v>0</v>
      </c>
      <c r="F355">
        <v>0</v>
      </c>
      <c r="G355">
        <v>0</v>
      </c>
      <c r="H355">
        <v>0</v>
      </c>
      <c r="I355">
        <v>0</v>
      </c>
      <c r="J355">
        <v>0</v>
      </c>
      <c r="K355">
        <v>0</v>
      </c>
      <c r="L355">
        <v>0</v>
      </c>
      <c r="M355">
        <v>0</v>
      </c>
      <c r="N355">
        <v>0</v>
      </c>
      <c r="O355">
        <v>0</v>
      </c>
      <c r="P355">
        <v>0</v>
      </c>
      <c r="Q355">
        <v>0</v>
      </c>
      <c r="R355">
        <v>0</v>
      </c>
      <c r="S355">
        <v>0</v>
      </c>
      <c r="T355">
        <v>0</v>
      </c>
    </row>
    <row r="356" spans="1:20">
      <c r="A356" t="s">
        <v>326</v>
      </c>
      <c r="B356" t="s">
        <v>326</v>
      </c>
      <c r="C356" t="s">
        <v>326</v>
      </c>
      <c r="D356">
        <v>0</v>
      </c>
      <c r="E356">
        <v>0</v>
      </c>
      <c r="F356">
        <v>0</v>
      </c>
      <c r="G356">
        <v>0</v>
      </c>
      <c r="H356">
        <v>0</v>
      </c>
      <c r="I356">
        <v>0</v>
      </c>
      <c r="J356">
        <v>0</v>
      </c>
      <c r="K356">
        <v>0</v>
      </c>
      <c r="L356">
        <v>0</v>
      </c>
      <c r="M356">
        <v>0</v>
      </c>
      <c r="N356">
        <v>0</v>
      </c>
      <c r="O356">
        <v>0</v>
      </c>
      <c r="P356">
        <v>0</v>
      </c>
      <c r="Q356">
        <v>0</v>
      </c>
      <c r="R356">
        <v>0</v>
      </c>
      <c r="S356">
        <v>0</v>
      </c>
      <c r="T356">
        <v>0</v>
      </c>
    </row>
    <row r="357" spans="1:20">
      <c r="A357" t="s">
        <v>326</v>
      </c>
      <c r="B357" t="s">
        <v>326</v>
      </c>
      <c r="C357" t="s">
        <v>326</v>
      </c>
      <c r="D357">
        <v>0</v>
      </c>
      <c r="E357">
        <v>0</v>
      </c>
      <c r="F357">
        <v>0</v>
      </c>
      <c r="G357">
        <v>0</v>
      </c>
      <c r="H357">
        <v>0</v>
      </c>
      <c r="I357">
        <v>0</v>
      </c>
      <c r="J357">
        <v>0</v>
      </c>
      <c r="K357">
        <v>0</v>
      </c>
      <c r="L357">
        <v>0</v>
      </c>
      <c r="M357">
        <v>0</v>
      </c>
      <c r="N357">
        <v>0</v>
      </c>
      <c r="O357">
        <v>0</v>
      </c>
      <c r="P357">
        <v>0</v>
      </c>
      <c r="Q357">
        <v>0</v>
      </c>
      <c r="R357">
        <v>0</v>
      </c>
      <c r="S357">
        <v>0</v>
      </c>
      <c r="T357">
        <v>0</v>
      </c>
    </row>
    <row r="358" spans="1:20">
      <c r="A358" t="s">
        <v>326</v>
      </c>
      <c r="B358" t="s">
        <v>326</v>
      </c>
      <c r="C358" t="s">
        <v>326</v>
      </c>
      <c r="D358">
        <v>0</v>
      </c>
      <c r="E358">
        <v>0</v>
      </c>
      <c r="F358">
        <v>0</v>
      </c>
      <c r="G358">
        <v>0</v>
      </c>
      <c r="H358">
        <v>0</v>
      </c>
      <c r="I358">
        <v>0</v>
      </c>
      <c r="J358">
        <v>0</v>
      </c>
      <c r="K358">
        <v>0</v>
      </c>
      <c r="L358">
        <v>0</v>
      </c>
      <c r="M358">
        <v>0</v>
      </c>
      <c r="N358">
        <v>0</v>
      </c>
      <c r="O358">
        <v>0</v>
      </c>
      <c r="P358">
        <v>0</v>
      </c>
      <c r="Q358">
        <v>0</v>
      </c>
      <c r="R358">
        <v>0</v>
      </c>
      <c r="S358">
        <v>0</v>
      </c>
      <c r="T358">
        <v>0</v>
      </c>
    </row>
    <row r="359" spans="1:20">
      <c r="A359" t="s">
        <v>326</v>
      </c>
      <c r="B359" t="s">
        <v>326</v>
      </c>
      <c r="C359" t="s">
        <v>326</v>
      </c>
      <c r="D359">
        <v>0</v>
      </c>
      <c r="E359">
        <v>0</v>
      </c>
      <c r="F359">
        <v>0</v>
      </c>
      <c r="G359">
        <v>0</v>
      </c>
      <c r="H359">
        <v>0</v>
      </c>
      <c r="I359">
        <v>0</v>
      </c>
      <c r="J359">
        <v>0</v>
      </c>
      <c r="K359">
        <v>0</v>
      </c>
      <c r="L359">
        <v>0</v>
      </c>
      <c r="M359">
        <v>0</v>
      </c>
      <c r="N359">
        <v>0</v>
      </c>
      <c r="O359">
        <v>0</v>
      </c>
      <c r="P359">
        <v>0</v>
      </c>
      <c r="Q359">
        <v>0</v>
      </c>
      <c r="R359">
        <v>0</v>
      </c>
      <c r="S359">
        <v>0</v>
      </c>
      <c r="T359">
        <v>0</v>
      </c>
    </row>
    <row r="360" spans="1:20">
      <c r="A360" t="s">
        <v>326</v>
      </c>
      <c r="B360" t="s">
        <v>326</v>
      </c>
      <c r="C360" t="s">
        <v>326</v>
      </c>
      <c r="D360">
        <v>0</v>
      </c>
      <c r="E360">
        <v>0</v>
      </c>
      <c r="F360">
        <v>0</v>
      </c>
      <c r="G360">
        <v>0</v>
      </c>
      <c r="H360">
        <v>0</v>
      </c>
      <c r="I360">
        <v>0</v>
      </c>
      <c r="J360">
        <v>0</v>
      </c>
      <c r="K360">
        <v>0</v>
      </c>
      <c r="L360">
        <v>0</v>
      </c>
      <c r="M360">
        <v>0</v>
      </c>
      <c r="N360">
        <v>0</v>
      </c>
      <c r="O360">
        <v>0</v>
      </c>
      <c r="P360">
        <v>0</v>
      </c>
      <c r="Q360">
        <v>0</v>
      </c>
      <c r="R360">
        <v>0</v>
      </c>
      <c r="S360">
        <v>0</v>
      </c>
      <c r="T360">
        <v>0</v>
      </c>
    </row>
    <row r="361" spans="1:20">
      <c r="A361" t="s">
        <v>326</v>
      </c>
      <c r="B361" t="s">
        <v>326</v>
      </c>
      <c r="C361" t="s">
        <v>326</v>
      </c>
      <c r="D361">
        <v>0</v>
      </c>
      <c r="E361">
        <v>0</v>
      </c>
      <c r="F361">
        <v>0</v>
      </c>
      <c r="G361">
        <v>0</v>
      </c>
      <c r="H361">
        <v>0</v>
      </c>
      <c r="I361">
        <v>0</v>
      </c>
      <c r="J361">
        <v>0</v>
      </c>
      <c r="K361">
        <v>0</v>
      </c>
      <c r="L361">
        <v>0</v>
      </c>
      <c r="M361">
        <v>0</v>
      </c>
      <c r="N361">
        <v>0</v>
      </c>
      <c r="O361">
        <v>0</v>
      </c>
      <c r="P361">
        <v>0</v>
      </c>
      <c r="Q361">
        <v>0</v>
      </c>
      <c r="R361">
        <v>0</v>
      </c>
      <c r="S361">
        <v>0</v>
      </c>
      <c r="T361">
        <v>0</v>
      </c>
    </row>
    <row r="362" spans="1:20">
      <c r="A362" t="s">
        <v>326</v>
      </c>
      <c r="B362" t="s">
        <v>326</v>
      </c>
      <c r="C362" t="s">
        <v>326</v>
      </c>
      <c r="D362">
        <v>0</v>
      </c>
      <c r="E362">
        <v>0</v>
      </c>
      <c r="F362">
        <v>0</v>
      </c>
      <c r="G362">
        <v>0</v>
      </c>
      <c r="H362">
        <v>0</v>
      </c>
      <c r="I362">
        <v>0</v>
      </c>
      <c r="J362">
        <v>0</v>
      </c>
      <c r="K362">
        <v>0</v>
      </c>
      <c r="L362">
        <v>0</v>
      </c>
      <c r="M362">
        <v>0</v>
      </c>
      <c r="N362">
        <v>0</v>
      </c>
      <c r="O362">
        <v>0</v>
      </c>
      <c r="P362">
        <v>0</v>
      </c>
      <c r="Q362">
        <v>0</v>
      </c>
      <c r="R362">
        <v>0</v>
      </c>
      <c r="S362">
        <v>0</v>
      </c>
      <c r="T362">
        <v>0</v>
      </c>
    </row>
    <row r="363" spans="1:20">
      <c r="A363" t="s">
        <v>326</v>
      </c>
      <c r="B363" t="s">
        <v>326</v>
      </c>
      <c r="C363" t="s">
        <v>326</v>
      </c>
      <c r="D363">
        <v>0</v>
      </c>
      <c r="E363">
        <v>0</v>
      </c>
      <c r="F363">
        <v>0</v>
      </c>
      <c r="G363">
        <v>0</v>
      </c>
      <c r="H363">
        <v>0</v>
      </c>
      <c r="I363">
        <v>0</v>
      </c>
      <c r="J363">
        <v>0</v>
      </c>
      <c r="K363">
        <v>0</v>
      </c>
      <c r="L363">
        <v>0</v>
      </c>
      <c r="M363">
        <v>0</v>
      </c>
      <c r="N363">
        <v>0</v>
      </c>
      <c r="O363">
        <v>0</v>
      </c>
      <c r="P363">
        <v>0</v>
      </c>
      <c r="Q363">
        <v>0</v>
      </c>
      <c r="R363">
        <v>0</v>
      </c>
      <c r="S363">
        <v>0</v>
      </c>
      <c r="T363">
        <v>0</v>
      </c>
    </row>
    <row r="364" spans="1:20">
      <c r="A364" t="s">
        <v>326</v>
      </c>
      <c r="B364" t="s">
        <v>326</v>
      </c>
      <c r="C364" t="s">
        <v>326</v>
      </c>
      <c r="D364">
        <v>0</v>
      </c>
      <c r="E364">
        <v>0</v>
      </c>
      <c r="F364">
        <v>0</v>
      </c>
      <c r="G364">
        <v>0</v>
      </c>
      <c r="H364">
        <v>0</v>
      </c>
      <c r="I364">
        <v>0</v>
      </c>
      <c r="J364">
        <v>0</v>
      </c>
      <c r="K364">
        <v>0</v>
      </c>
      <c r="L364">
        <v>0</v>
      </c>
      <c r="M364">
        <v>0</v>
      </c>
      <c r="N364">
        <v>0</v>
      </c>
      <c r="O364">
        <v>0</v>
      </c>
      <c r="P364">
        <v>0</v>
      </c>
      <c r="Q364">
        <v>0</v>
      </c>
      <c r="R364">
        <v>0</v>
      </c>
      <c r="S364">
        <v>0</v>
      </c>
      <c r="T364">
        <v>0</v>
      </c>
    </row>
    <row r="365" spans="1:20">
      <c r="A365" t="s">
        <v>326</v>
      </c>
      <c r="B365" t="s">
        <v>326</v>
      </c>
      <c r="C365" t="s">
        <v>326</v>
      </c>
      <c r="D365">
        <v>0</v>
      </c>
      <c r="E365">
        <v>0</v>
      </c>
      <c r="F365">
        <v>0</v>
      </c>
      <c r="G365">
        <v>0</v>
      </c>
      <c r="H365">
        <v>0</v>
      </c>
      <c r="I365">
        <v>0</v>
      </c>
      <c r="J365">
        <v>0</v>
      </c>
      <c r="K365">
        <v>0</v>
      </c>
      <c r="L365">
        <v>0</v>
      </c>
      <c r="M365">
        <v>0</v>
      </c>
      <c r="N365">
        <v>0</v>
      </c>
      <c r="O365">
        <v>0</v>
      </c>
      <c r="P365">
        <v>0</v>
      </c>
      <c r="Q365">
        <v>0</v>
      </c>
      <c r="R365">
        <v>0</v>
      </c>
      <c r="S365">
        <v>0</v>
      </c>
      <c r="T365">
        <v>0</v>
      </c>
    </row>
    <row r="366" spans="1:20">
      <c r="A366" t="s">
        <v>326</v>
      </c>
      <c r="B366" t="s">
        <v>326</v>
      </c>
      <c r="C366" t="s">
        <v>326</v>
      </c>
      <c r="D366">
        <v>0</v>
      </c>
      <c r="E366">
        <v>0</v>
      </c>
      <c r="F366">
        <v>0</v>
      </c>
      <c r="G366">
        <v>0</v>
      </c>
      <c r="H366">
        <v>0</v>
      </c>
      <c r="I366">
        <v>0</v>
      </c>
      <c r="J366">
        <v>0</v>
      </c>
      <c r="K366">
        <v>0</v>
      </c>
      <c r="L366">
        <v>0</v>
      </c>
      <c r="M366">
        <v>0</v>
      </c>
      <c r="N366">
        <v>0</v>
      </c>
      <c r="O366">
        <v>0</v>
      </c>
      <c r="P366">
        <v>0</v>
      </c>
      <c r="Q366">
        <v>0</v>
      </c>
      <c r="R366">
        <v>0</v>
      </c>
      <c r="S366">
        <v>0</v>
      </c>
      <c r="T366">
        <v>0</v>
      </c>
    </row>
    <row r="367" spans="1:20">
      <c r="A367" t="s">
        <v>326</v>
      </c>
      <c r="B367" t="s">
        <v>326</v>
      </c>
      <c r="C367" t="s">
        <v>326</v>
      </c>
      <c r="D367">
        <v>0</v>
      </c>
      <c r="E367">
        <v>0</v>
      </c>
      <c r="F367">
        <v>0</v>
      </c>
      <c r="G367">
        <v>0</v>
      </c>
      <c r="H367">
        <v>0</v>
      </c>
      <c r="I367">
        <v>0</v>
      </c>
      <c r="J367">
        <v>0</v>
      </c>
      <c r="K367">
        <v>0</v>
      </c>
      <c r="L367">
        <v>0</v>
      </c>
      <c r="M367">
        <v>0</v>
      </c>
      <c r="N367">
        <v>0</v>
      </c>
      <c r="O367">
        <v>0</v>
      </c>
      <c r="P367">
        <v>0</v>
      </c>
      <c r="Q367">
        <v>0</v>
      </c>
      <c r="R367">
        <v>0</v>
      </c>
      <c r="S367">
        <v>0</v>
      </c>
      <c r="T367">
        <v>0</v>
      </c>
    </row>
    <row r="368" spans="1:20">
      <c r="A368" t="s">
        <v>326</v>
      </c>
      <c r="B368" t="s">
        <v>326</v>
      </c>
      <c r="C368" t="s">
        <v>326</v>
      </c>
      <c r="D368">
        <v>0</v>
      </c>
      <c r="E368">
        <v>0</v>
      </c>
      <c r="F368">
        <v>0</v>
      </c>
      <c r="G368">
        <v>0</v>
      </c>
      <c r="H368">
        <v>0</v>
      </c>
      <c r="I368">
        <v>0</v>
      </c>
      <c r="J368">
        <v>0</v>
      </c>
      <c r="K368">
        <v>0</v>
      </c>
      <c r="L368">
        <v>0</v>
      </c>
      <c r="M368">
        <v>0</v>
      </c>
      <c r="N368">
        <v>0</v>
      </c>
      <c r="O368">
        <v>0</v>
      </c>
      <c r="P368">
        <v>0</v>
      </c>
      <c r="Q368">
        <v>0</v>
      </c>
      <c r="R368">
        <v>0</v>
      </c>
      <c r="S368">
        <v>0</v>
      </c>
      <c r="T368">
        <v>0</v>
      </c>
    </row>
    <row r="369" spans="1:20">
      <c r="A369" t="s">
        <v>326</v>
      </c>
      <c r="B369" t="s">
        <v>326</v>
      </c>
      <c r="C369" t="s">
        <v>326</v>
      </c>
      <c r="D369">
        <v>0</v>
      </c>
      <c r="E369">
        <v>0</v>
      </c>
      <c r="F369">
        <v>0</v>
      </c>
      <c r="G369">
        <v>0</v>
      </c>
      <c r="H369">
        <v>0</v>
      </c>
      <c r="I369">
        <v>0</v>
      </c>
      <c r="J369">
        <v>0</v>
      </c>
      <c r="K369">
        <v>0</v>
      </c>
      <c r="L369">
        <v>0</v>
      </c>
      <c r="M369">
        <v>0</v>
      </c>
      <c r="N369">
        <v>0</v>
      </c>
      <c r="O369">
        <v>0</v>
      </c>
      <c r="P369">
        <v>0</v>
      </c>
      <c r="Q369">
        <v>0</v>
      </c>
      <c r="R369">
        <v>0</v>
      </c>
      <c r="S369">
        <v>0</v>
      </c>
      <c r="T369">
        <v>0</v>
      </c>
    </row>
    <row r="370" spans="1:20">
      <c r="A370" t="s">
        <v>326</v>
      </c>
      <c r="B370" t="s">
        <v>326</v>
      </c>
      <c r="C370" t="s">
        <v>326</v>
      </c>
      <c r="D370">
        <v>0</v>
      </c>
      <c r="E370">
        <v>0</v>
      </c>
      <c r="F370">
        <v>0</v>
      </c>
      <c r="G370">
        <v>0</v>
      </c>
      <c r="H370">
        <v>0</v>
      </c>
      <c r="I370">
        <v>0</v>
      </c>
      <c r="J370">
        <v>0</v>
      </c>
      <c r="K370">
        <v>0</v>
      </c>
      <c r="L370">
        <v>0</v>
      </c>
      <c r="M370">
        <v>0</v>
      </c>
      <c r="N370">
        <v>0</v>
      </c>
      <c r="O370">
        <v>0</v>
      </c>
      <c r="P370">
        <v>0</v>
      </c>
      <c r="Q370">
        <v>0</v>
      </c>
      <c r="R370">
        <v>0</v>
      </c>
      <c r="S370">
        <v>0</v>
      </c>
      <c r="T370">
        <v>0</v>
      </c>
    </row>
    <row r="371" spans="1:20">
      <c r="A371" t="s">
        <v>326</v>
      </c>
      <c r="B371" t="s">
        <v>326</v>
      </c>
      <c r="C371" t="s">
        <v>326</v>
      </c>
      <c r="D371">
        <v>0</v>
      </c>
      <c r="E371">
        <v>0</v>
      </c>
      <c r="F371">
        <v>0</v>
      </c>
      <c r="G371">
        <v>0</v>
      </c>
      <c r="H371">
        <v>0</v>
      </c>
      <c r="I371">
        <v>0</v>
      </c>
      <c r="J371">
        <v>0</v>
      </c>
      <c r="K371">
        <v>0</v>
      </c>
      <c r="L371">
        <v>0</v>
      </c>
      <c r="M371">
        <v>0</v>
      </c>
      <c r="N371">
        <v>0</v>
      </c>
      <c r="O371">
        <v>0</v>
      </c>
      <c r="P371">
        <v>0</v>
      </c>
      <c r="Q371">
        <v>0</v>
      </c>
      <c r="R371">
        <v>0</v>
      </c>
      <c r="S371">
        <v>0</v>
      </c>
      <c r="T371">
        <v>0</v>
      </c>
    </row>
    <row r="372" spans="1:20">
      <c r="A372" t="s">
        <v>326</v>
      </c>
      <c r="B372" t="s">
        <v>326</v>
      </c>
      <c r="C372" t="s">
        <v>326</v>
      </c>
      <c r="D372">
        <v>0</v>
      </c>
      <c r="E372">
        <v>0</v>
      </c>
      <c r="F372">
        <v>0</v>
      </c>
      <c r="G372">
        <v>0</v>
      </c>
      <c r="H372">
        <v>0</v>
      </c>
      <c r="I372">
        <v>0</v>
      </c>
      <c r="J372">
        <v>0</v>
      </c>
      <c r="K372">
        <v>0</v>
      </c>
      <c r="L372">
        <v>0</v>
      </c>
      <c r="M372">
        <v>0</v>
      </c>
      <c r="N372">
        <v>0</v>
      </c>
      <c r="O372">
        <v>0</v>
      </c>
      <c r="P372">
        <v>0</v>
      </c>
      <c r="Q372">
        <v>0</v>
      </c>
      <c r="R372">
        <v>0</v>
      </c>
      <c r="S372">
        <v>0</v>
      </c>
      <c r="T372">
        <v>0</v>
      </c>
    </row>
    <row r="373" spans="1:20">
      <c r="A373" t="s">
        <v>326</v>
      </c>
      <c r="B373" t="s">
        <v>326</v>
      </c>
      <c r="C373" t="s">
        <v>326</v>
      </c>
      <c r="D373">
        <v>0</v>
      </c>
      <c r="E373">
        <v>0</v>
      </c>
      <c r="F373">
        <v>0</v>
      </c>
      <c r="G373">
        <v>0</v>
      </c>
      <c r="H373">
        <v>0</v>
      </c>
      <c r="I373">
        <v>0</v>
      </c>
      <c r="J373">
        <v>0</v>
      </c>
      <c r="K373">
        <v>0</v>
      </c>
      <c r="L373">
        <v>0</v>
      </c>
      <c r="M373">
        <v>0</v>
      </c>
      <c r="N373">
        <v>0</v>
      </c>
      <c r="O373">
        <v>0</v>
      </c>
      <c r="P373">
        <v>0</v>
      </c>
      <c r="Q373">
        <v>0</v>
      </c>
      <c r="R373">
        <v>0</v>
      </c>
      <c r="S373">
        <v>0</v>
      </c>
      <c r="T373">
        <v>0</v>
      </c>
    </row>
    <row r="374" spans="1:20">
      <c r="A374" t="s">
        <v>326</v>
      </c>
      <c r="B374" t="s">
        <v>326</v>
      </c>
      <c r="C374" t="s">
        <v>326</v>
      </c>
      <c r="D374">
        <v>0</v>
      </c>
      <c r="E374">
        <v>0</v>
      </c>
      <c r="F374">
        <v>0</v>
      </c>
      <c r="G374">
        <v>0</v>
      </c>
      <c r="H374">
        <v>0</v>
      </c>
      <c r="I374">
        <v>0</v>
      </c>
      <c r="J374">
        <v>0</v>
      </c>
      <c r="K374">
        <v>0</v>
      </c>
      <c r="L374">
        <v>0</v>
      </c>
      <c r="M374">
        <v>0</v>
      </c>
      <c r="N374">
        <v>0</v>
      </c>
      <c r="O374">
        <v>0</v>
      </c>
      <c r="P374">
        <v>0</v>
      </c>
      <c r="Q374">
        <v>0</v>
      </c>
      <c r="R374">
        <v>0</v>
      </c>
      <c r="S374">
        <v>0</v>
      </c>
      <c r="T374">
        <v>0</v>
      </c>
    </row>
    <row r="375" spans="1:20">
      <c r="A375" t="s">
        <v>326</v>
      </c>
      <c r="B375" t="s">
        <v>326</v>
      </c>
      <c r="C375" t="s">
        <v>326</v>
      </c>
      <c r="D375">
        <v>0</v>
      </c>
      <c r="E375">
        <v>0</v>
      </c>
      <c r="F375">
        <v>0</v>
      </c>
      <c r="G375">
        <v>0</v>
      </c>
      <c r="H375">
        <v>0</v>
      </c>
      <c r="I375">
        <v>0</v>
      </c>
      <c r="J375">
        <v>0</v>
      </c>
      <c r="K375">
        <v>0</v>
      </c>
      <c r="L375">
        <v>0</v>
      </c>
      <c r="M375">
        <v>0</v>
      </c>
      <c r="N375">
        <v>0</v>
      </c>
      <c r="O375">
        <v>0</v>
      </c>
      <c r="P375">
        <v>0</v>
      </c>
      <c r="Q375">
        <v>0</v>
      </c>
      <c r="R375">
        <v>0</v>
      </c>
      <c r="S375">
        <v>0</v>
      </c>
      <c r="T375">
        <v>0</v>
      </c>
    </row>
    <row r="376" spans="1:20">
      <c r="A376" t="s">
        <v>326</v>
      </c>
      <c r="B376" t="s">
        <v>326</v>
      </c>
      <c r="C376" t="s">
        <v>326</v>
      </c>
      <c r="D376">
        <v>0</v>
      </c>
      <c r="E376">
        <v>0</v>
      </c>
      <c r="F376">
        <v>0</v>
      </c>
      <c r="G376">
        <v>0</v>
      </c>
      <c r="H376">
        <v>0</v>
      </c>
      <c r="I376">
        <v>0</v>
      </c>
      <c r="J376">
        <v>0</v>
      </c>
      <c r="K376">
        <v>0</v>
      </c>
      <c r="L376">
        <v>0</v>
      </c>
      <c r="M376">
        <v>0</v>
      </c>
      <c r="N376">
        <v>0</v>
      </c>
      <c r="O376">
        <v>0</v>
      </c>
      <c r="P376">
        <v>0</v>
      </c>
      <c r="Q376">
        <v>0</v>
      </c>
      <c r="R376">
        <v>0</v>
      </c>
      <c r="S376">
        <v>0</v>
      </c>
      <c r="T376">
        <v>0</v>
      </c>
    </row>
    <row r="377" spans="1:20">
      <c r="A377" t="s">
        <v>326</v>
      </c>
      <c r="B377" t="s">
        <v>326</v>
      </c>
      <c r="C377" t="s">
        <v>326</v>
      </c>
      <c r="D377">
        <v>0</v>
      </c>
      <c r="E377">
        <v>0</v>
      </c>
      <c r="F377">
        <v>0</v>
      </c>
      <c r="G377">
        <v>0</v>
      </c>
      <c r="H377">
        <v>0</v>
      </c>
      <c r="I377">
        <v>0</v>
      </c>
      <c r="J377">
        <v>0</v>
      </c>
      <c r="K377">
        <v>0</v>
      </c>
      <c r="L377">
        <v>0</v>
      </c>
      <c r="M377">
        <v>0</v>
      </c>
      <c r="N377">
        <v>0</v>
      </c>
      <c r="O377">
        <v>0</v>
      </c>
      <c r="P377">
        <v>0</v>
      </c>
      <c r="Q377">
        <v>0</v>
      </c>
      <c r="R377">
        <v>0</v>
      </c>
      <c r="S377">
        <v>0</v>
      </c>
      <c r="T377">
        <v>0</v>
      </c>
    </row>
    <row r="378" spans="1:20">
      <c r="A378" t="s">
        <v>326</v>
      </c>
      <c r="B378" t="s">
        <v>326</v>
      </c>
      <c r="C378" t="s">
        <v>326</v>
      </c>
      <c r="D378">
        <v>0</v>
      </c>
      <c r="E378">
        <v>0</v>
      </c>
      <c r="F378">
        <v>0</v>
      </c>
      <c r="G378">
        <v>0</v>
      </c>
      <c r="H378">
        <v>0</v>
      </c>
      <c r="I378">
        <v>0</v>
      </c>
      <c r="J378">
        <v>0</v>
      </c>
      <c r="K378">
        <v>0</v>
      </c>
      <c r="L378">
        <v>0</v>
      </c>
      <c r="M378">
        <v>0</v>
      </c>
      <c r="N378">
        <v>0</v>
      </c>
      <c r="O378">
        <v>0</v>
      </c>
      <c r="P378">
        <v>0</v>
      </c>
      <c r="Q378">
        <v>0</v>
      </c>
      <c r="R378">
        <v>0</v>
      </c>
      <c r="S378">
        <v>0</v>
      </c>
      <c r="T378">
        <v>0</v>
      </c>
    </row>
    <row r="379" spans="1:20">
      <c r="A379" t="s">
        <v>326</v>
      </c>
      <c r="B379" t="s">
        <v>326</v>
      </c>
      <c r="C379" t="s">
        <v>326</v>
      </c>
      <c r="D379">
        <v>0</v>
      </c>
      <c r="E379">
        <v>0</v>
      </c>
      <c r="F379">
        <v>0</v>
      </c>
      <c r="G379">
        <v>0</v>
      </c>
      <c r="H379">
        <v>0</v>
      </c>
      <c r="I379">
        <v>0</v>
      </c>
      <c r="J379">
        <v>0</v>
      </c>
      <c r="K379">
        <v>0</v>
      </c>
      <c r="L379">
        <v>0</v>
      </c>
      <c r="M379">
        <v>0</v>
      </c>
      <c r="N379">
        <v>0</v>
      </c>
      <c r="O379">
        <v>0</v>
      </c>
      <c r="P379">
        <v>0</v>
      </c>
      <c r="Q379">
        <v>0</v>
      </c>
      <c r="R379">
        <v>0</v>
      </c>
      <c r="S379">
        <v>0</v>
      </c>
      <c r="T379">
        <v>0</v>
      </c>
    </row>
    <row r="380" spans="1:20">
      <c r="A380" t="s">
        <v>326</v>
      </c>
      <c r="B380" t="s">
        <v>326</v>
      </c>
      <c r="C380" t="s">
        <v>326</v>
      </c>
      <c r="D380">
        <v>0</v>
      </c>
      <c r="E380">
        <v>0</v>
      </c>
      <c r="F380">
        <v>0</v>
      </c>
      <c r="G380">
        <v>0</v>
      </c>
      <c r="H380">
        <v>0</v>
      </c>
      <c r="I380">
        <v>0</v>
      </c>
      <c r="J380">
        <v>0</v>
      </c>
      <c r="K380">
        <v>0</v>
      </c>
      <c r="L380">
        <v>0</v>
      </c>
      <c r="M380">
        <v>0</v>
      </c>
      <c r="N380">
        <v>0</v>
      </c>
      <c r="O380">
        <v>0</v>
      </c>
      <c r="P380">
        <v>0</v>
      </c>
      <c r="Q380">
        <v>0</v>
      </c>
      <c r="R380">
        <v>0</v>
      </c>
      <c r="S380">
        <v>0</v>
      </c>
      <c r="T380">
        <v>0</v>
      </c>
    </row>
    <row r="381" spans="1:20">
      <c r="A381" t="s">
        <v>326</v>
      </c>
      <c r="B381" t="s">
        <v>326</v>
      </c>
      <c r="C381" t="s">
        <v>326</v>
      </c>
      <c r="D381">
        <v>0</v>
      </c>
      <c r="E381">
        <v>0</v>
      </c>
      <c r="F381">
        <v>0</v>
      </c>
      <c r="G381">
        <v>0</v>
      </c>
      <c r="H381">
        <v>0</v>
      </c>
      <c r="I381">
        <v>0</v>
      </c>
      <c r="J381">
        <v>0</v>
      </c>
      <c r="K381">
        <v>0</v>
      </c>
      <c r="L381">
        <v>0</v>
      </c>
      <c r="M381">
        <v>0</v>
      </c>
      <c r="N381">
        <v>0</v>
      </c>
      <c r="O381">
        <v>0</v>
      </c>
      <c r="P381">
        <v>0</v>
      </c>
      <c r="Q381">
        <v>0</v>
      </c>
      <c r="R381">
        <v>0</v>
      </c>
      <c r="S381">
        <v>0</v>
      </c>
      <c r="T381">
        <v>0</v>
      </c>
    </row>
    <row r="382" spans="1:20">
      <c r="A382" t="s">
        <v>326</v>
      </c>
      <c r="B382" t="s">
        <v>326</v>
      </c>
      <c r="C382" t="s">
        <v>326</v>
      </c>
      <c r="D382">
        <v>0</v>
      </c>
      <c r="E382">
        <v>0</v>
      </c>
      <c r="F382">
        <v>0</v>
      </c>
      <c r="G382">
        <v>0</v>
      </c>
      <c r="H382">
        <v>0</v>
      </c>
      <c r="I382">
        <v>0</v>
      </c>
      <c r="J382">
        <v>0</v>
      </c>
      <c r="K382">
        <v>0</v>
      </c>
      <c r="L382">
        <v>0</v>
      </c>
      <c r="M382">
        <v>0</v>
      </c>
      <c r="N382">
        <v>0</v>
      </c>
      <c r="O382">
        <v>0</v>
      </c>
      <c r="P382">
        <v>0</v>
      </c>
      <c r="Q382">
        <v>0</v>
      </c>
      <c r="R382">
        <v>0</v>
      </c>
      <c r="S382">
        <v>0</v>
      </c>
      <c r="T382">
        <v>0</v>
      </c>
    </row>
    <row r="383" spans="1:20">
      <c r="A383" t="s">
        <v>326</v>
      </c>
      <c r="B383" t="s">
        <v>326</v>
      </c>
      <c r="C383" t="s">
        <v>326</v>
      </c>
      <c r="D383">
        <v>0</v>
      </c>
      <c r="E383">
        <v>0</v>
      </c>
      <c r="F383">
        <v>0</v>
      </c>
      <c r="G383">
        <v>0</v>
      </c>
      <c r="H383">
        <v>0</v>
      </c>
      <c r="I383">
        <v>0</v>
      </c>
      <c r="J383">
        <v>0</v>
      </c>
      <c r="K383">
        <v>0</v>
      </c>
      <c r="L383">
        <v>0</v>
      </c>
      <c r="M383">
        <v>0</v>
      </c>
      <c r="N383">
        <v>0</v>
      </c>
      <c r="O383">
        <v>0</v>
      </c>
      <c r="P383">
        <v>0</v>
      </c>
      <c r="Q383">
        <v>0</v>
      </c>
      <c r="R383">
        <v>0</v>
      </c>
      <c r="S383">
        <v>0</v>
      </c>
      <c r="T383">
        <v>0</v>
      </c>
    </row>
    <row r="384" spans="1:20">
      <c r="A384" t="s">
        <v>326</v>
      </c>
      <c r="B384" t="s">
        <v>326</v>
      </c>
      <c r="C384" t="s">
        <v>326</v>
      </c>
      <c r="D384">
        <v>0</v>
      </c>
      <c r="E384">
        <v>0</v>
      </c>
      <c r="F384">
        <v>0</v>
      </c>
      <c r="G384">
        <v>0</v>
      </c>
      <c r="H384">
        <v>0</v>
      </c>
      <c r="I384">
        <v>0</v>
      </c>
      <c r="J384">
        <v>0</v>
      </c>
      <c r="K384">
        <v>0</v>
      </c>
      <c r="L384">
        <v>0</v>
      </c>
      <c r="M384">
        <v>0</v>
      </c>
      <c r="N384">
        <v>0</v>
      </c>
      <c r="O384">
        <v>0</v>
      </c>
      <c r="P384">
        <v>0</v>
      </c>
      <c r="Q384">
        <v>0</v>
      </c>
      <c r="R384">
        <v>0</v>
      </c>
      <c r="S384">
        <v>0</v>
      </c>
      <c r="T384">
        <v>0</v>
      </c>
    </row>
    <row r="385" spans="1:20">
      <c r="A385" t="s">
        <v>326</v>
      </c>
      <c r="B385" t="s">
        <v>326</v>
      </c>
      <c r="C385" t="s">
        <v>326</v>
      </c>
      <c r="D385">
        <v>0</v>
      </c>
      <c r="E385">
        <v>0</v>
      </c>
      <c r="F385">
        <v>0</v>
      </c>
      <c r="G385">
        <v>0</v>
      </c>
      <c r="H385">
        <v>0</v>
      </c>
      <c r="I385">
        <v>0</v>
      </c>
      <c r="J385">
        <v>0</v>
      </c>
      <c r="K385">
        <v>0</v>
      </c>
      <c r="L385">
        <v>0</v>
      </c>
      <c r="M385">
        <v>0</v>
      </c>
      <c r="N385">
        <v>0</v>
      </c>
      <c r="O385">
        <v>0</v>
      </c>
      <c r="P385">
        <v>0</v>
      </c>
      <c r="Q385">
        <v>0</v>
      </c>
      <c r="R385">
        <v>0</v>
      </c>
      <c r="S385">
        <v>0</v>
      </c>
      <c r="T385">
        <v>0</v>
      </c>
    </row>
    <row r="386" spans="1:20">
      <c r="A386" t="s">
        <v>326</v>
      </c>
      <c r="B386" t="s">
        <v>326</v>
      </c>
      <c r="C386" t="s">
        <v>326</v>
      </c>
      <c r="D386">
        <v>0</v>
      </c>
      <c r="E386">
        <v>0</v>
      </c>
      <c r="F386">
        <v>0</v>
      </c>
      <c r="G386">
        <v>0</v>
      </c>
      <c r="H386">
        <v>0</v>
      </c>
      <c r="I386">
        <v>0</v>
      </c>
      <c r="J386">
        <v>0</v>
      </c>
      <c r="K386">
        <v>0</v>
      </c>
      <c r="L386">
        <v>0</v>
      </c>
      <c r="M386">
        <v>0</v>
      </c>
      <c r="N386">
        <v>0</v>
      </c>
      <c r="O386">
        <v>0</v>
      </c>
      <c r="P386">
        <v>0</v>
      </c>
      <c r="Q386">
        <v>0</v>
      </c>
      <c r="R386">
        <v>0</v>
      </c>
      <c r="S386">
        <v>0</v>
      </c>
      <c r="T386">
        <v>0</v>
      </c>
    </row>
    <row r="387" spans="1:20">
      <c r="A387" t="s">
        <v>326</v>
      </c>
      <c r="B387" t="s">
        <v>326</v>
      </c>
      <c r="C387" t="s">
        <v>326</v>
      </c>
      <c r="D387">
        <v>0</v>
      </c>
      <c r="E387">
        <v>0</v>
      </c>
      <c r="F387">
        <v>0</v>
      </c>
      <c r="G387">
        <v>0</v>
      </c>
      <c r="H387">
        <v>0</v>
      </c>
      <c r="I387">
        <v>0</v>
      </c>
      <c r="J387">
        <v>0</v>
      </c>
      <c r="K387">
        <v>0</v>
      </c>
      <c r="L387">
        <v>0</v>
      </c>
      <c r="M387">
        <v>0</v>
      </c>
      <c r="N387">
        <v>0</v>
      </c>
      <c r="O387">
        <v>0</v>
      </c>
      <c r="P387">
        <v>0</v>
      </c>
      <c r="Q387">
        <v>0</v>
      </c>
      <c r="R387">
        <v>0</v>
      </c>
      <c r="S387">
        <v>0</v>
      </c>
      <c r="T387">
        <v>0</v>
      </c>
    </row>
    <row r="388" spans="1:20">
      <c r="A388" t="s">
        <v>326</v>
      </c>
      <c r="B388" t="s">
        <v>326</v>
      </c>
      <c r="C388" t="s">
        <v>326</v>
      </c>
      <c r="D388">
        <v>0</v>
      </c>
      <c r="E388">
        <v>0</v>
      </c>
      <c r="F388">
        <v>0</v>
      </c>
      <c r="G388">
        <v>0</v>
      </c>
      <c r="H388">
        <v>0</v>
      </c>
      <c r="I388">
        <v>0</v>
      </c>
      <c r="J388">
        <v>0</v>
      </c>
      <c r="K388">
        <v>0</v>
      </c>
      <c r="L388">
        <v>0</v>
      </c>
      <c r="M388">
        <v>0</v>
      </c>
      <c r="N388">
        <v>0</v>
      </c>
      <c r="O388">
        <v>0</v>
      </c>
      <c r="P388">
        <v>0</v>
      </c>
      <c r="Q388">
        <v>0</v>
      </c>
      <c r="R388">
        <v>0</v>
      </c>
      <c r="S388">
        <v>0</v>
      </c>
      <c r="T388">
        <v>0</v>
      </c>
    </row>
    <row r="389" spans="1:20">
      <c r="A389" t="s">
        <v>326</v>
      </c>
      <c r="B389" t="s">
        <v>326</v>
      </c>
      <c r="C389" t="s">
        <v>326</v>
      </c>
      <c r="D389">
        <v>0</v>
      </c>
      <c r="E389">
        <v>0</v>
      </c>
      <c r="F389">
        <v>0</v>
      </c>
      <c r="G389">
        <v>0</v>
      </c>
      <c r="H389">
        <v>0</v>
      </c>
      <c r="I389">
        <v>0</v>
      </c>
      <c r="J389">
        <v>0</v>
      </c>
      <c r="K389">
        <v>0</v>
      </c>
      <c r="L389">
        <v>0</v>
      </c>
      <c r="M389">
        <v>0</v>
      </c>
      <c r="N389">
        <v>0</v>
      </c>
      <c r="O389">
        <v>0</v>
      </c>
      <c r="P389">
        <v>0</v>
      </c>
      <c r="Q389">
        <v>0</v>
      </c>
      <c r="R389">
        <v>0</v>
      </c>
      <c r="S389">
        <v>0</v>
      </c>
      <c r="T389">
        <v>0</v>
      </c>
    </row>
    <row r="390" spans="1:20">
      <c r="A390" t="s">
        <v>326</v>
      </c>
      <c r="B390" t="s">
        <v>326</v>
      </c>
      <c r="C390" t="s">
        <v>326</v>
      </c>
      <c r="D390">
        <v>0</v>
      </c>
      <c r="E390">
        <v>0</v>
      </c>
      <c r="F390">
        <v>0</v>
      </c>
      <c r="G390">
        <v>0</v>
      </c>
      <c r="H390">
        <v>0</v>
      </c>
      <c r="I390">
        <v>0</v>
      </c>
      <c r="J390">
        <v>0</v>
      </c>
      <c r="K390">
        <v>0</v>
      </c>
      <c r="L390">
        <v>0</v>
      </c>
      <c r="M390">
        <v>0</v>
      </c>
      <c r="N390">
        <v>0</v>
      </c>
      <c r="O390">
        <v>0</v>
      </c>
      <c r="P390">
        <v>0</v>
      </c>
      <c r="Q390">
        <v>0</v>
      </c>
      <c r="R390">
        <v>0</v>
      </c>
      <c r="S390">
        <v>0</v>
      </c>
      <c r="T390">
        <v>0</v>
      </c>
    </row>
    <row r="391" spans="1:20">
      <c r="A391" t="s">
        <v>326</v>
      </c>
      <c r="B391" t="s">
        <v>326</v>
      </c>
      <c r="C391" t="s">
        <v>326</v>
      </c>
      <c r="D391">
        <v>0</v>
      </c>
      <c r="E391">
        <v>0</v>
      </c>
      <c r="F391">
        <v>0</v>
      </c>
      <c r="G391">
        <v>0</v>
      </c>
      <c r="H391">
        <v>0</v>
      </c>
      <c r="I391">
        <v>0</v>
      </c>
      <c r="J391">
        <v>0</v>
      </c>
      <c r="K391">
        <v>0</v>
      </c>
      <c r="L391">
        <v>0</v>
      </c>
      <c r="M391">
        <v>0</v>
      </c>
      <c r="N391">
        <v>0</v>
      </c>
      <c r="O391">
        <v>0</v>
      </c>
      <c r="P391">
        <v>0</v>
      </c>
      <c r="Q391">
        <v>0</v>
      </c>
      <c r="R391">
        <v>0</v>
      </c>
      <c r="S391">
        <v>0</v>
      </c>
      <c r="T391">
        <v>0</v>
      </c>
    </row>
    <row r="392" spans="1:20">
      <c r="A392" t="s">
        <v>326</v>
      </c>
      <c r="B392" t="s">
        <v>326</v>
      </c>
      <c r="C392" t="s">
        <v>326</v>
      </c>
      <c r="D392">
        <v>0</v>
      </c>
      <c r="E392">
        <v>0</v>
      </c>
      <c r="F392">
        <v>0</v>
      </c>
      <c r="G392">
        <v>0</v>
      </c>
      <c r="H392">
        <v>0</v>
      </c>
      <c r="I392">
        <v>0</v>
      </c>
      <c r="J392">
        <v>0</v>
      </c>
      <c r="K392">
        <v>0</v>
      </c>
      <c r="L392">
        <v>0</v>
      </c>
      <c r="M392">
        <v>0</v>
      </c>
      <c r="N392">
        <v>0</v>
      </c>
      <c r="O392">
        <v>0</v>
      </c>
      <c r="P392">
        <v>0</v>
      </c>
      <c r="Q392">
        <v>0</v>
      </c>
      <c r="R392">
        <v>0</v>
      </c>
      <c r="S392">
        <v>0</v>
      </c>
      <c r="T392">
        <v>0</v>
      </c>
    </row>
    <row r="393" spans="1:20">
      <c r="A393" t="s">
        <v>326</v>
      </c>
      <c r="B393" t="s">
        <v>326</v>
      </c>
      <c r="C393" t="s">
        <v>326</v>
      </c>
      <c r="D393">
        <v>0</v>
      </c>
      <c r="E393">
        <v>0</v>
      </c>
      <c r="F393">
        <v>0</v>
      </c>
      <c r="G393">
        <v>0</v>
      </c>
      <c r="H393">
        <v>0</v>
      </c>
      <c r="I393">
        <v>0</v>
      </c>
      <c r="J393">
        <v>0</v>
      </c>
      <c r="K393">
        <v>0</v>
      </c>
      <c r="L393">
        <v>0</v>
      </c>
      <c r="M393">
        <v>0</v>
      </c>
      <c r="N393">
        <v>0</v>
      </c>
      <c r="O393">
        <v>0</v>
      </c>
      <c r="P393">
        <v>0</v>
      </c>
      <c r="Q393">
        <v>0</v>
      </c>
      <c r="R393">
        <v>0</v>
      </c>
      <c r="S393">
        <v>0</v>
      </c>
      <c r="T393">
        <v>0</v>
      </c>
    </row>
    <row r="394" spans="1:20">
      <c r="A394" t="s">
        <v>326</v>
      </c>
      <c r="B394" t="s">
        <v>326</v>
      </c>
      <c r="C394" t="s">
        <v>326</v>
      </c>
      <c r="D394">
        <v>0</v>
      </c>
      <c r="E394">
        <v>0</v>
      </c>
      <c r="F394">
        <v>0</v>
      </c>
      <c r="G394">
        <v>0</v>
      </c>
      <c r="H394">
        <v>0</v>
      </c>
      <c r="I394">
        <v>0</v>
      </c>
      <c r="J394">
        <v>0</v>
      </c>
      <c r="K394">
        <v>0</v>
      </c>
      <c r="L394">
        <v>0</v>
      </c>
      <c r="M394">
        <v>0</v>
      </c>
      <c r="N394">
        <v>0</v>
      </c>
      <c r="O394">
        <v>0</v>
      </c>
      <c r="P394">
        <v>0</v>
      </c>
      <c r="Q394">
        <v>0</v>
      </c>
      <c r="R394">
        <v>0</v>
      </c>
      <c r="S394">
        <v>0</v>
      </c>
      <c r="T394">
        <v>0</v>
      </c>
    </row>
    <row r="395" spans="1:20">
      <c r="A395" t="s">
        <v>326</v>
      </c>
      <c r="B395" t="s">
        <v>326</v>
      </c>
      <c r="C395" t="s">
        <v>326</v>
      </c>
      <c r="D395">
        <v>0</v>
      </c>
      <c r="E395">
        <v>0</v>
      </c>
      <c r="F395">
        <v>0</v>
      </c>
      <c r="G395">
        <v>0</v>
      </c>
      <c r="H395">
        <v>0</v>
      </c>
      <c r="I395">
        <v>0</v>
      </c>
      <c r="J395">
        <v>0</v>
      </c>
      <c r="K395">
        <v>0</v>
      </c>
      <c r="L395">
        <v>0</v>
      </c>
      <c r="M395">
        <v>0</v>
      </c>
      <c r="N395">
        <v>0</v>
      </c>
      <c r="O395">
        <v>0</v>
      </c>
      <c r="P395">
        <v>0</v>
      </c>
      <c r="Q395">
        <v>0</v>
      </c>
      <c r="R395">
        <v>0</v>
      </c>
      <c r="S395">
        <v>0</v>
      </c>
      <c r="T395">
        <v>0</v>
      </c>
    </row>
    <row r="396" spans="1:20">
      <c r="A396" t="s">
        <v>326</v>
      </c>
      <c r="B396" t="s">
        <v>326</v>
      </c>
      <c r="C396" t="s">
        <v>326</v>
      </c>
      <c r="D396">
        <v>0</v>
      </c>
      <c r="E396">
        <v>0</v>
      </c>
      <c r="F396">
        <v>0</v>
      </c>
      <c r="G396">
        <v>0</v>
      </c>
      <c r="H396">
        <v>0</v>
      </c>
      <c r="I396">
        <v>0</v>
      </c>
      <c r="J396">
        <v>0</v>
      </c>
      <c r="K396">
        <v>0</v>
      </c>
      <c r="L396">
        <v>0</v>
      </c>
      <c r="M396">
        <v>0</v>
      </c>
      <c r="N396">
        <v>0</v>
      </c>
      <c r="O396">
        <v>0</v>
      </c>
      <c r="P396">
        <v>0</v>
      </c>
      <c r="Q396">
        <v>0</v>
      </c>
      <c r="R396">
        <v>0</v>
      </c>
      <c r="S396">
        <v>0</v>
      </c>
      <c r="T396">
        <v>0</v>
      </c>
    </row>
    <row r="397" spans="1:20">
      <c r="A397" t="s">
        <v>326</v>
      </c>
      <c r="B397" t="s">
        <v>326</v>
      </c>
      <c r="C397" t="s">
        <v>326</v>
      </c>
      <c r="D397">
        <v>0</v>
      </c>
      <c r="E397">
        <v>0</v>
      </c>
      <c r="F397">
        <v>0</v>
      </c>
      <c r="G397">
        <v>0</v>
      </c>
      <c r="H397">
        <v>0</v>
      </c>
      <c r="I397">
        <v>0</v>
      </c>
      <c r="J397">
        <v>0</v>
      </c>
      <c r="K397">
        <v>0</v>
      </c>
      <c r="L397">
        <v>0</v>
      </c>
      <c r="M397">
        <v>0</v>
      </c>
      <c r="N397">
        <v>0</v>
      </c>
      <c r="O397">
        <v>0</v>
      </c>
      <c r="P397">
        <v>0</v>
      </c>
      <c r="Q397">
        <v>0</v>
      </c>
      <c r="R397">
        <v>0</v>
      </c>
      <c r="S397">
        <v>0</v>
      </c>
      <c r="T397">
        <v>0</v>
      </c>
    </row>
    <row r="398" spans="1:20">
      <c r="A398" t="s">
        <v>326</v>
      </c>
      <c r="B398" t="s">
        <v>326</v>
      </c>
      <c r="C398" t="s">
        <v>326</v>
      </c>
      <c r="D398">
        <v>0</v>
      </c>
      <c r="E398">
        <v>0</v>
      </c>
      <c r="F398">
        <v>0</v>
      </c>
      <c r="G398">
        <v>0</v>
      </c>
      <c r="H398">
        <v>0</v>
      </c>
      <c r="I398">
        <v>0</v>
      </c>
      <c r="J398">
        <v>0</v>
      </c>
      <c r="K398">
        <v>0</v>
      </c>
      <c r="L398">
        <v>0</v>
      </c>
      <c r="M398">
        <v>0</v>
      </c>
      <c r="N398">
        <v>0</v>
      </c>
      <c r="O398">
        <v>0</v>
      </c>
      <c r="P398">
        <v>0</v>
      </c>
      <c r="Q398">
        <v>0</v>
      </c>
      <c r="R398">
        <v>0</v>
      </c>
      <c r="S398">
        <v>0</v>
      </c>
      <c r="T398">
        <v>0</v>
      </c>
    </row>
    <row r="399" spans="1:20">
      <c r="A399" t="s">
        <v>326</v>
      </c>
      <c r="B399" t="s">
        <v>326</v>
      </c>
      <c r="C399" t="s">
        <v>326</v>
      </c>
      <c r="D399">
        <v>0</v>
      </c>
      <c r="E399">
        <v>0</v>
      </c>
      <c r="F399">
        <v>0</v>
      </c>
      <c r="G399">
        <v>0</v>
      </c>
      <c r="H399">
        <v>0</v>
      </c>
      <c r="I399">
        <v>0</v>
      </c>
      <c r="J399">
        <v>0</v>
      </c>
      <c r="K399">
        <v>0</v>
      </c>
      <c r="L399">
        <v>0</v>
      </c>
      <c r="M399">
        <v>0</v>
      </c>
      <c r="N399">
        <v>0</v>
      </c>
      <c r="O399">
        <v>0</v>
      </c>
      <c r="P399">
        <v>0</v>
      </c>
      <c r="Q399">
        <v>0</v>
      </c>
      <c r="R399">
        <v>0</v>
      </c>
      <c r="S399">
        <v>0</v>
      </c>
      <c r="T399">
        <v>0</v>
      </c>
    </row>
    <row r="400" spans="1:20">
      <c r="A400" t="s">
        <v>326</v>
      </c>
      <c r="B400" t="s">
        <v>326</v>
      </c>
      <c r="C400" t="s">
        <v>326</v>
      </c>
      <c r="D400">
        <v>0</v>
      </c>
      <c r="E400">
        <v>0</v>
      </c>
      <c r="F400">
        <v>0</v>
      </c>
      <c r="G400">
        <v>0</v>
      </c>
      <c r="H400">
        <v>0</v>
      </c>
      <c r="I400">
        <v>0</v>
      </c>
      <c r="J400">
        <v>0</v>
      </c>
      <c r="K400">
        <v>0</v>
      </c>
      <c r="L400">
        <v>0</v>
      </c>
      <c r="M400">
        <v>0</v>
      </c>
      <c r="N400">
        <v>0</v>
      </c>
      <c r="O400">
        <v>0</v>
      </c>
      <c r="P400">
        <v>0</v>
      </c>
      <c r="Q400">
        <v>0</v>
      </c>
      <c r="R400">
        <v>0</v>
      </c>
      <c r="S400">
        <v>0</v>
      </c>
      <c r="T400">
        <v>0</v>
      </c>
    </row>
    <row r="401" spans="1:20">
      <c r="A401" t="s">
        <v>326</v>
      </c>
      <c r="B401" t="s">
        <v>326</v>
      </c>
      <c r="C401" t="s">
        <v>326</v>
      </c>
      <c r="D401">
        <v>0</v>
      </c>
      <c r="E401">
        <v>0</v>
      </c>
      <c r="F401">
        <v>0</v>
      </c>
      <c r="G401">
        <v>0</v>
      </c>
      <c r="H401">
        <v>0</v>
      </c>
      <c r="I401">
        <v>0</v>
      </c>
      <c r="J401">
        <v>0</v>
      </c>
      <c r="K401">
        <v>0</v>
      </c>
      <c r="L401">
        <v>0</v>
      </c>
      <c r="M401">
        <v>0</v>
      </c>
      <c r="N401">
        <v>0</v>
      </c>
      <c r="O401">
        <v>0</v>
      </c>
      <c r="P401">
        <v>0</v>
      </c>
      <c r="Q401">
        <v>0</v>
      </c>
      <c r="R401">
        <v>0</v>
      </c>
      <c r="S401">
        <v>0</v>
      </c>
      <c r="T401">
        <v>0</v>
      </c>
    </row>
    <row r="402" spans="1:20">
      <c r="A402" t="s">
        <v>326</v>
      </c>
      <c r="B402" t="s">
        <v>326</v>
      </c>
      <c r="C402" t="s">
        <v>326</v>
      </c>
      <c r="D402">
        <v>0</v>
      </c>
      <c r="E402">
        <v>0</v>
      </c>
      <c r="F402">
        <v>0</v>
      </c>
      <c r="G402">
        <v>0</v>
      </c>
      <c r="H402">
        <v>0</v>
      </c>
      <c r="I402">
        <v>0</v>
      </c>
      <c r="J402">
        <v>0</v>
      </c>
      <c r="K402">
        <v>0</v>
      </c>
      <c r="L402">
        <v>0</v>
      </c>
      <c r="M402">
        <v>0</v>
      </c>
      <c r="N402">
        <v>0</v>
      </c>
      <c r="O402">
        <v>0</v>
      </c>
      <c r="P402">
        <v>0</v>
      </c>
      <c r="Q402">
        <v>0</v>
      </c>
      <c r="R402">
        <v>0</v>
      </c>
      <c r="S402">
        <v>0</v>
      </c>
      <c r="T402">
        <v>0</v>
      </c>
    </row>
    <row r="403" spans="1:20">
      <c r="A403" t="s">
        <v>326</v>
      </c>
      <c r="B403" t="s">
        <v>326</v>
      </c>
      <c r="C403" t="s">
        <v>326</v>
      </c>
      <c r="D403">
        <v>0</v>
      </c>
      <c r="E403">
        <v>0</v>
      </c>
      <c r="F403">
        <v>0</v>
      </c>
      <c r="G403">
        <v>0</v>
      </c>
      <c r="H403">
        <v>0</v>
      </c>
      <c r="I403">
        <v>0</v>
      </c>
      <c r="J403">
        <v>0</v>
      </c>
      <c r="K403">
        <v>0</v>
      </c>
      <c r="L403">
        <v>0</v>
      </c>
      <c r="M403">
        <v>0</v>
      </c>
      <c r="N403">
        <v>0</v>
      </c>
      <c r="O403">
        <v>0</v>
      </c>
      <c r="P403">
        <v>0</v>
      </c>
      <c r="Q403">
        <v>0</v>
      </c>
      <c r="R403">
        <v>0</v>
      </c>
      <c r="S403">
        <v>0</v>
      </c>
      <c r="T403">
        <v>0</v>
      </c>
    </row>
    <row r="404" spans="1:20">
      <c r="A404" t="s">
        <v>326</v>
      </c>
      <c r="B404" t="s">
        <v>326</v>
      </c>
      <c r="C404" t="s">
        <v>326</v>
      </c>
      <c r="D404">
        <v>0</v>
      </c>
      <c r="E404">
        <v>0</v>
      </c>
      <c r="F404">
        <v>0</v>
      </c>
      <c r="G404">
        <v>0</v>
      </c>
      <c r="H404">
        <v>0</v>
      </c>
      <c r="I404">
        <v>0</v>
      </c>
      <c r="J404">
        <v>0</v>
      </c>
      <c r="K404">
        <v>0</v>
      </c>
      <c r="L404">
        <v>0</v>
      </c>
      <c r="M404">
        <v>0</v>
      </c>
      <c r="N404">
        <v>0</v>
      </c>
      <c r="O404">
        <v>0</v>
      </c>
      <c r="P404">
        <v>0</v>
      </c>
      <c r="Q404">
        <v>0</v>
      </c>
      <c r="R404">
        <v>0</v>
      </c>
      <c r="S404">
        <v>0</v>
      </c>
      <c r="T404">
        <v>0</v>
      </c>
    </row>
    <row r="405" spans="1:20">
      <c r="A405" t="s">
        <v>326</v>
      </c>
      <c r="B405" t="s">
        <v>326</v>
      </c>
      <c r="C405" t="s">
        <v>326</v>
      </c>
      <c r="D405">
        <v>0</v>
      </c>
      <c r="E405">
        <v>0</v>
      </c>
      <c r="F405">
        <v>0</v>
      </c>
      <c r="G405">
        <v>0</v>
      </c>
      <c r="H405">
        <v>0</v>
      </c>
      <c r="I405">
        <v>0</v>
      </c>
      <c r="J405">
        <v>0</v>
      </c>
      <c r="K405">
        <v>0</v>
      </c>
      <c r="L405">
        <v>0</v>
      </c>
      <c r="M405">
        <v>0</v>
      </c>
      <c r="N405">
        <v>0</v>
      </c>
      <c r="O405">
        <v>0</v>
      </c>
      <c r="P405">
        <v>0</v>
      </c>
      <c r="Q405">
        <v>0</v>
      </c>
      <c r="R405">
        <v>0</v>
      </c>
      <c r="S405">
        <v>0</v>
      </c>
      <c r="T405">
        <v>0</v>
      </c>
    </row>
    <row r="406" spans="1:20">
      <c r="A406" t="s">
        <v>326</v>
      </c>
      <c r="B406" t="s">
        <v>326</v>
      </c>
      <c r="C406" t="s">
        <v>326</v>
      </c>
      <c r="D406">
        <v>0</v>
      </c>
      <c r="E406">
        <v>0</v>
      </c>
      <c r="F406">
        <v>0</v>
      </c>
      <c r="G406">
        <v>0</v>
      </c>
      <c r="H406">
        <v>0</v>
      </c>
      <c r="I406">
        <v>0</v>
      </c>
      <c r="J406">
        <v>0</v>
      </c>
      <c r="K406">
        <v>0</v>
      </c>
      <c r="L406">
        <v>0</v>
      </c>
      <c r="M406">
        <v>0</v>
      </c>
      <c r="N406">
        <v>0</v>
      </c>
      <c r="O406">
        <v>0</v>
      </c>
      <c r="P406">
        <v>0</v>
      </c>
      <c r="Q406">
        <v>0</v>
      </c>
      <c r="R406">
        <v>0</v>
      </c>
      <c r="S406">
        <v>0</v>
      </c>
      <c r="T406">
        <v>0</v>
      </c>
    </row>
    <row r="407" spans="1:20">
      <c r="A407" t="s">
        <v>326</v>
      </c>
      <c r="B407" t="s">
        <v>326</v>
      </c>
      <c r="C407" t="s">
        <v>326</v>
      </c>
      <c r="D407">
        <v>0</v>
      </c>
      <c r="E407">
        <v>0</v>
      </c>
      <c r="F407">
        <v>0</v>
      </c>
      <c r="G407">
        <v>0</v>
      </c>
      <c r="H407">
        <v>0</v>
      </c>
      <c r="I407">
        <v>0</v>
      </c>
      <c r="J407">
        <v>0</v>
      </c>
      <c r="K407">
        <v>0</v>
      </c>
      <c r="L407">
        <v>0</v>
      </c>
      <c r="M407">
        <v>0</v>
      </c>
      <c r="N407">
        <v>0</v>
      </c>
      <c r="O407">
        <v>0</v>
      </c>
      <c r="P407">
        <v>0</v>
      </c>
      <c r="Q407">
        <v>0</v>
      </c>
      <c r="R407">
        <v>0</v>
      </c>
      <c r="S407">
        <v>0</v>
      </c>
      <c r="T407">
        <v>0</v>
      </c>
    </row>
    <row r="408" spans="1:20">
      <c r="A408" t="s">
        <v>326</v>
      </c>
      <c r="B408" t="s">
        <v>326</v>
      </c>
      <c r="C408" t="s">
        <v>326</v>
      </c>
      <c r="D408">
        <v>0</v>
      </c>
      <c r="E408">
        <v>0</v>
      </c>
      <c r="F408">
        <v>0</v>
      </c>
      <c r="G408">
        <v>0</v>
      </c>
      <c r="H408">
        <v>0</v>
      </c>
      <c r="I408">
        <v>0</v>
      </c>
      <c r="J408">
        <v>0</v>
      </c>
      <c r="K408">
        <v>0</v>
      </c>
      <c r="L408">
        <v>0</v>
      </c>
      <c r="M408">
        <v>0</v>
      </c>
      <c r="N408">
        <v>0</v>
      </c>
      <c r="O408">
        <v>0</v>
      </c>
      <c r="P408">
        <v>0</v>
      </c>
      <c r="Q408">
        <v>0</v>
      </c>
      <c r="R408">
        <v>0</v>
      </c>
      <c r="S408">
        <v>0</v>
      </c>
      <c r="T408">
        <v>0</v>
      </c>
    </row>
    <row r="409" spans="1:20">
      <c r="A409" t="s">
        <v>326</v>
      </c>
      <c r="B409" t="s">
        <v>326</v>
      </c>
      <c r="C409" t="s">
        <v>326</v>
      </c>
      <c r="D409">
        <v>0</v>
      </c>
      <c r="E409">
        <v>0</v>
      </c>
      <c r="F409">
        <v>0</v>
      </c>
      <c r="G409">
        <v>0</v>
      </c>
      <c r="H409">
        <v>0</v>
      </c>
      <c r="I409">
        <v>0</v>
      </c>
      <c r="J409">
        <v>0</v>
      </c>
      <c r="K409">
        <v>0</v>
      </c>
      <c r="L409">
        <v>0</v>
      </c>
      <c r="M409">
        <v>0</v>
      </c>
      <c r="N409">
        <v>0</v>
      </c>
      <c r="O409">
        <v>0</v>
      </c>
      <c r="P409">
        <v>0</v>
      </c>
      <c r="Q409">
        <v>0</v>
      </c>
      <c r="R409">
        <v>0</v>
      </c>
      <c r="S409">
        <v>0</v>
      </c>
      <c r="T409">
        <v>0</v>
      </c>
    </row>
    <row r="410" spans="1:20">
      <c r="A410" t="s">
        <v>326</v>
      </c>
      <c r="B410" t="s">
        <v>326</v>
      </c>
      <c r="C410" t="s">
        <v>326</v>
      </c>
      <c r="D410">
        <v>0</v>
      </c>
      <c r="E410">
        <v>0</v>
      </c>
      <c r="F410">
        <v>0</v>
      </c>
      <c r="G410">
        <v>0</v>
      </c>
      <c r="H410">
        <v>0</v>
      </c>
      <c r="I410">
        <v>0</v>
      </c>
      <c r="J410">
        <v>0</v>
      </c>
      <c r="K410">
        <v>0</v>
      </c>
      <c r="L410">
        <v>0</v>
      </c>
      <c r="M410">
        <v>0</v>
      </c>
      <c r="N410">
        <v>0</v>
      </c>
      <c r="O410">
        <v>0</v>
      </c>
      <c r="P410">
        <v>0</v>
      </c>
      <c r="Q410">
        <v>0</v>
      </c>
      <c r="R410">
        <v>0</v>
      </c>
      <c r="S410">
        <v>0</v>
      </c>
      <c r="T410">
        <v>0</v>
      </c>
    </row>
    <row r="411" spans="1:20">
      <c r="A411" t="s">
        <v>326</v>
      </c>
      <c r="B411" t="s">
        <v>326</v>
      </c>
      <c r="C411" t="s">
        <v>326</v>
      </c>
      <c r="D411">
        <v>0</v>
      </c>
      <c r="E411">
        <v>0</v>
      </c>
      <c r="F411">
        <v>0</v>
      </c>
      <c r="G411">
        <v>0</v>
      </c>
      <c r="H411">
        <v>0</v>
      </c>
      <c r="I411">
        <v>0</v>
      </c>
      <c r="J411">
        <v>0</v>
      </c>
      <c r="K411">
        <v>0</v>
      </c>
      <c r="L411">
        <v>0</v>
      </c>
      <c r="M411">
        <v>0</v>
      </c>
      <c r="N411">
        <v>0</v>
      </c>
      <c r="O411">
        <v>0</v>
      </c>
      <c r="P411">
        <v>0</v>
      </c>
      <c r="Q411">
        <v>0</v>
      </c>
      <c r="R411">
        <v>0</v>
      </c>
      <c r="S411">
        <v>0</v>
      </c>
      <c r="T411">
        <v>0</v>
      </c>
    </row>
    <row r="412" spans="1:20">
      <c r="A412" t="s">
        <v>326</v>
      </c>
      <c r="B412" t="s">
        <v>326</v>
      </c>
      <c r="C412" t="s">
        <v>326</v>
      </c>
      <c r="D412">
        <v>0</v>
      </c>
      <c r="E412">
        <v>0</v>
      </c>
      <c r="F412">
        <v>0</v>
      </c>
      <c r="G412">
        <v>0</v>
      </c>
      <c r="H412">
        <v>0</v>
      </c>
      <c r="I412">
        <v>0</v>
      </c>
      <c r="J412">
        <v>0</v>
      </c>
      <c r="K412">
        <v>0</v>
      </c>
      <c r="L412">
        <v>0</v>
      </c>
      <c r="M412">
        <v>0</v>
      </c>
      <c r="N412">
        <v>0</v>
      </c>
      <c r="O412">
        <v>0</v>
      </c>
      <c r="P412">
        <v>0</v>
      </c>
      <c r="Q412">
        <v>0</v>
      </c>
      <c r="R412">
        <v>0</v>
      </c>
      <c r="S412">
        <v>0</v>
      </c>
      <c r="T412">
        <v>0</v>
      </c>
    </row>
    <row r="413" spans="1:20">
      <c r="A413" t="s">
        <v>326</v>
      </c>
      <c r="B413" t="s">
        <v>326</v>
      </c>
      <c r="C413" t="s">
        <v>326</v>
      </c>
      <c r="D413">
        <v>0</v>
      </c>
      <c r="E413">
        <v>0</v>
      </c>
      <c r="F413">
        <v>0</v>
      </c>
      <c r="G413">
        <v>0</v>
      </c>
      <c r="H413">
        <v>0</v>
      </c>
      <c r="I413">
        <v>0</v>
      </c>
      <c r="J413">
        <v>0</v>
      </c>
      <c r="K413">
        <v>0</v>
      </c>
      <c r="L413">
        <v>0</v>
      </c>
      <c r="M413">
        <v>0</v>
      </c>
      <c r="N413">
        <v>0</v>
      </c>
      <c r="O413">
        <v>0</v>
      </c>
      <c r="P413">
        <v>0</v>
      </c>
      <c r="Q413">
        <v>0</v>
      </c>
      <c r="R413">
        <v>0</v>
      </c>
      <c r="S413">
        <v>0</v>
      </c>
      <c r="T413">
        <v>0</v>
      </c>
    </row>
    <row r="414" spans="1:20">
      <c r="A414" t="s">
        <v>326</v>
      </c>
      <c r="B414" t="s">
        <v>326</v>
      </c>
      <c r="C414" t="s">
        <v>326</v>
      </c>
      <c r="D414">
        <v>0</v>
      </c>
      <c r="E414">
        <v>0</v>
      </c>
      <c r="F414">
        <v>0</v>
      </c>
      <c r="G414">
        <v>0</v>
      </c>
      <c r="H414">
        <v>0</v>
      </c>
      <c r="I414">
        <v>0</v>
      </c>
      <c r="J414">
        <v>0</v>
      </c>
      <c r="K414">
        <v>0</v>
      </c>
      <c r="L414">
        <v>0</v>
      </c>
      <c r="M414">
        <v>0</v>
      </c>
      <c r="N414">
        <v>0</v>
      </c>
      <c r="O414">
        <v>0</v>
      </c>
      <c r="P414">
        <v>0</v>
      </c>
      <c r="Q414">
        <v>0</v>
      </c>
      <c r="R414">
        <v>0</v>
      </c>
      <c r="S414">
        <v>0</v>
      </c>
      <c r="T414">
        <v>0</v>
      </c>
    </row>
    <row r="415" spans="1:20">
      <c r="A415" t="s">
        <v>326</v>
      </c>
      <c r="B415" t="s">
        <v>326</v>
      </c>
      <c r="C415" t="s">
        <v>326</v>
      </c>
      <c r="D415">
        <v>0</v>
      </c>
      <c r="E415">
        <v>0</v>
      </c>
      <c r="F415">
        <v>0</v>
      </c>
      <c r="G415">
        <v>0</v>
      </c>
      <c r="H415">
        <v>0</v>
      </c>
      <c r="I415">
        <v>0</v>
      </c>
      <c r="J415">
        <v>0</v>
      </c>
      <c r="K415">
        <v>0</v>
      </c>
      <c r="L415">
        <v>0</v>
      </c>
      <c r="M415">
        <v>0</v>
      </c>
      <c r="N415">
        <v>0</v>
      </c>
      <c r="O415">
        <v>0</v>
      </c>
      <c r="P415">
        <v>0</v>
      </c>
      <c r="Q415">
        <v>0</v>
      </c>
      <c r="R415">
        <v>0</v>
      </c>
      <c r="S415">
        <v>0</v>
      </c>
      <c r="T415">
        <v>0</v>
      </c>
    </row>
    <row r="416" spans="1:20">
      <c r="A416" t="s">
        <v>326</v>
      </c>
      <c r="B416" t="s">
        <v>326</v>
      </c>
      <c r="C416" t="s">
        <v>326</v>
      </c>
      <c r="D416">
        <v>0</v>
      </c>
      <c r="E416">
        <v>0</v>
      </c>
      <c r="F416">
        <v>0</v>
      </c>
      <c r="G416">
        <v>0</v>
      </c>
      <c r="H416">
        <v>0</v>
      </c>
      <c r="I416">
        <v>0</v>
      </c>
      <c r="J416">
        <v>0</v>
      </c>
      <c r="K416">
        <v>0</v>
      </c>
      <c r="L416">
        <v>0</v>
      </c>
      <c r="M416">
        <v>0</v>
      </c>
      <c r="N416">
        <v>0</v>
      </c>
      <c r="O416">
        <v>0</v>
      </c>
      <c r="P416">
        <v>0</v>
      </c>
      <c r="Q416">
        <v>0</v>
      </c>
      <c r="R416">
        <v>0</v>
      </c>
      <c r="S416">
        <v>0</v>
      </c>
      <c r="T416">
        <v>0</v>
      </c>
    </row>
    <row r="417" spans="1:20">
      <c r="A417" t="s">
        <v>326</v>
      </c>
      <c r="B417" t="s">
        <v>326</v>
      </c>
      <c r="C417" t="s">
        <v>326</v>
      </c>
      <c r="D417">
        <v>0</v>
      </c>
      <c r="E417">
        <v>0</v>
      </c>
      <c r="F417">
        <v>0</v>
      </c>
      <c r="G417">
        <v>0</v>
      </c>
      <c r="H417">
        <v>0</v>
      </c>
      <c r="I417">
        <v>0</v>
      </c>
      <c r="J417">
        <v>0</v>
      </c>
      <c r="K417">
        <v>0</v>
      </c>
      <c r="L417">
        <v>0</v>
      </c>
      <c r="M417">
        <v>0</v>
      </c>
      <c r="N417">
        <v>0</v>
      </c>
      <c r="O417">
        <v>0</v>
      </c>
      <c r="P417">
        <v>0</v>
      </c>
      <c r="Q417">
        <v>0</v>
      </c>
      <c r="R417">
        <v>0</v>
      </c>
      <c r="S417">
        <v>0</v>
      </c>
      <c r="T417">
        <v>0</v>
      </c>
    </row>
    <row r="418" spans="1:20">
      <c r="A418" t="s">
        <v>326</v>
      </c>
      <c r="B418" t="s">
        <v>326</v>
      </c>
      <c r="C418" t="s">
        <v>326</v>
      </c>
      <c r="D418">
        <v>0</v>
      </c>
      <c r="E418">
        <v>0</v>
      </c>
      <c r="F418">
        <v>0</v>
      </c>
      <c r="G418">
        <v>0</v>
      </c>
      <c r="H418">
        <v>0</v>
      </c>
      <c r="I418">
        <v>0</v>
      </c>
      <c r="J418">
        <v>0</v>
      </c>
      <c r="K418">
        <v>0</v>
      </c>
      <c r="L418">
        <v>0</v>
      </c>
      <c r="M418">
        <v>0</v>
      </c>
      <c r="N418">
        <v>0</v>
      </c>
      <c r="O418">
        <v>0</v>
      </c>
      <c r="P418">
        <v>0</v>
      </c>
      <c r="Q418">
        <v>0</v>
      </c>
      <c r="R418">
        <v>0</v>
      </c>
      <c r="S418">
        <v>0</v>
      </c>
      <c r="T418">
        <v>0</v>
      </c>
    </row>
    <row r="419" spans="1:20">
      <c r="A419" t="s">
        <v>326</v>
      </c>
      <c r="B419" t="s">
        <v>326</v>
      </c>
      <c r="C419" t="s">
        <v>326</v>
      </c>
      <c r="D419">
        <v>0</v>
      </c>
      <c r="E419">
        <v>0</v>
      </c>
      <c r="F419">
        <v>0</v>
      </c>
      <c r="G419">
        <v>0</v>
      </c>
      <c r="H419">
        <v>0</v>
      </c>
      <c r="I419">
        <v>0</v>
      </c>
      <c r="J419">
        <v>0</v>
      </c>
      <c r="K419">
        <v>0</v>
      </c>
      <c r="L419">
        <v>0</v>
      </c>
      <c r="M419">
        <v>0</v>
      </c>
      <c r="N419">
        <v>0</v>
      </c>
      <c r="O419">
        <v>0</v>
      </c>
      <c r="P419">
        <v>0</v>
      </c>
      <c r="Q419">
        <v>0</v>
      </c>
      <c r="R419">
        <v>0</v>
      </c>
      <c r="S419">
        <v>0</v>
      </c>
      <c r="T419">
        <v>0</v>
      </c>
    </row>
    <row r="420" spans="1:20">
      <c r="A420" t="s">
        <v>326</v>
      </c>
      <c r="B420" t="s">
        <v>326</v>
      </c>
      <c r="C420" t="s">
        <v>326</v>
      </c>
      <c r="D420">
        <v>0</v>
      </c>
      <c r="E420">
        <v>0</v>
      </c>
      <c r="F420">
        <v>0</v>
      </c>
      <c r="G420">
        <v>0</v>
      </c>
      <c r="H420">
        <v>0</v>
      </c>
      <c r="I420">
        <v>0</v>
      </c>
      <c r="J420">
        <v>0</v>
      </c>
      <c r="K420">
        <v>0</v>
      </c>
      <c r="L420">
        <v>0</v>
      </c>
      <c r="M420">
        <v>0</v>
      </c>
      <c r="N420">
        <v>0</v>
      </c>
      <c r="O420">
        <v>0</v>
      </c>
      <c r="P420">
        <v>0</v>
      </c>
      <c r="Q420">
        <v>0</v>
      </c>
      <c r="R420">
        <v>0</v>
      </c>
      <c r="S420">
        <v>0</v>
      </c>
      <c r="T420">
        <v>0</v>
      </c>
    </row>
    <row r="421" spans="1:20">
      <c r="A421" t="s">
        <v>326</v>
      </c>
      <c r="B421" t="s">
        <v>326</v>
      </c>
      <c r="C421" t="s">
        <v>326</v>
      </c>
      <c r="D421">
        <v>0</v>
      </c>
      <c r="E421">
        <v>0</v>
      </c>
      <c r="F421">
        <v>0</v>
      </c>
      <c r="G421">
        <v>0</v>
      </c>
      <c r="H421">
        <v>0</v>
      </c>
      <c r="I421">
        <v>0</v>
      </c>
      <c r="J421">
        <v>0</v>
      </c>
      <c r="K421">
        <v>0</v>
      </c>
      <c r="L421">
        <v>0</v>
      </c>
      <c r="M421">
        <v>0</v>
      </c>
      <c r="N421">
        <v>0</v>
      </c>
      <c r="O421">
        <v>0</v>
      </c>
      <c r="P421">
        <v>0</v>
      </c>
      <c r="Q421">
        <v>0</v>
      </c>
      <c r="R421">
        <v>0</v>
      </c>
      <c r="S421">
        <v>0</v>
      </c>
      <c r="T421">
        <v>0</v>
      </c>
    </row>
    <row r="422" spans="1:20">
      <c r="A422" t="s">
        <v>326</v>
      </c>
      <c r="B422" t="s">
        <v>326</v>
      </c>
      <c r="C422" t="s">
        <v>326</v>
      </c>
      <c r="D422">
        <v>0</v>
      </c>
      <c r="E422">
        <v>0</v>
      </c>
      <c r="F422">
        <v>0</v>
      </c>
      <c r="G422">
        <v>0</v>
      </c>
      <c r="H422">
        <v>0</v>
      </c>
      <c r="I422">
        <v>0</v>
      </c>
      <c r="J422">
        <v>0</v>
      </c>
      <c r="K422">
        <v>0</v>
      </c>
      <c r="L422">
        <v>0</v>
      </c>
      <c r="M422">
        <v>0</v>
      </c>
      <c r="N422">
        <v>0</v>
      </c>
      <c r="O422">
        <v>0</v>
      </c>
      <c r="P422">
        <v>0</v>
      </c>
      <c r="Q422">
        <v>0</v>
      </c>
      <c r="R422">
        <v>0</v>
      </c>
      <c r="S422">
        <v>0</v>
      </c>
      <c r="T422">
        <v>0</v>
      </c>
    </row>
    <row r="423" spans="1:20">
      <c r="A423" t="s">
        <v>326</v>
      </c>
      <c r="B423" t="s">
        <v>326</v>
      </c>
      <c r="C423" t="s">
        <v>326</v>
      </c>
      <c r="D423">
        <v>0</v>
      </c>
      <c r="E423">
        <v>0</v>
      </c>
      <c r="F423">
        <v>0</v>
      </c>
      <c r="G423">
        <v>0</v>
      </c>
      <c r="H423">
        <v>0</v>
      </c>
      <c r="I423">
        <v>0</v>
      </c>
      <c r="J423">
        <v>0</v>
      </c>
      <c r="K423">
        <v>0</v>
      </c>
      <c r="L423">
        <v>0</v>
      </c>
      <c r="M423">
        <v>0</v>
      </c>
      <c r="N423">
        <v>0</v>
      </c>
      <c r="O423">
        <v>0</v>
      </c>
      <c r="P423">
        <v>0</v>
      </c>
      <c r="Q423">
        <v>0</v>
      </c>
      <c r="R423">
        <v>0</v>
      </c>
      <c r="S423">
        <v>0</v>
      </c>
      <c r="T423">
        <v>0</v>
      </c>
    </row>
    <row r="424" spans="1:20">
      <c r="A424" t="s">
        <v>326</v>
      </c>
      <c r="B424" t="s">
        <v>326</v>
      </c>
      <c r="C424" t="s">
        <v>326</v>
      </c>
      <c r="D424">
        <v>0</v>
      </c>
      <c r="E424">
        <v>0</v>
      </c>
      <c r="F424">
        <v>0</v>
      </c>
      <c r="G424">
        <v>0</v>
      </c>
      <c r="H424">
        <v>0</v>
      </c>
      <c r="I424">
        <v>0</v>
      </c>
      <c r="J424">
        <v>0</v>
      </c>
      <c r="K424">
        <v>0</v>
      </c>
      <c r="L424">
        <v>0</v>
      </c>
      <c r="M424">
        <v>0</v>
      </c>
      <c r="N424">
        <v>0</v>
      </c>
      <c r="O424">
        <v>0</v>
      </c>
      <c r="P424">
        <v>0</v>
      </c>
      <c r="Q424">
        <v>0</v>
      </c>
      <c r="R424">
        <v>0</v>
      </c>
      <c r="S424">
        <v>0</v>
      </c>
      <c r="T424">
        <v>0</v>
      </c>
    </row>
    <row r="425" spans="1:20">
      <c r="A425" t="s">
        <v>326</v>
      </c>
      <c r="B425" t="s">
        <v>326</v>
      </c>
      <c r="C425" t="s">
        <v>326</v>
      </c>
      <c r="D425">
        <v>0</v>
      </c>
      <c r="E425">
        <v>0</v>
      </c>
      <c r="F425">
        <v>0</v>
      </c>
      <c r="G425">
        <v>0</v>
      </c>
      <c r="H425">
        <v>0</v>
      </c>
      <c r="I425">
        <v>0</v>
      </c>
      <c r="J425">
        <v>0</v>
      </c>
      <c r="K425">
        <v>0</v>
      </c>
      <c r="L425">
        <v>0</v>
      </c>
      <c r="M425">
        <v>0</v>
      </c>
      <c r="N425">
        <v>0</v>
      </c>
      <c r="O425">
        <v>0</v>
      </c>
      <c r="P425">
        <v>0</v>
      </c>
      <c r="Q425">
        <v>0</v>
      </c>
      <c r="R425">
        <v>0</v>
      </c>
      <c r="S425">
        <v>0</v>
      </c>
      <c r="T425">
        <v>0</v>
      </c>
    </row>
    <row r="426" spans="1:20">
      <c r="A426" t="s">
        <v>326</v>
      </c>
      <c r="B426" t="s">
        <v>326</v>
      </c>
      <c r="C426" t="s">
        <v>326</v>
      </c>
      <c r="D426">
        <v>0</v>
      </c>
      <c r="E426">
        <v>0</v>
      </c>
      <c r="F426">
        <v>0</v>
      </c>
      <c r="G426">
        <v>0</v>
      </c>
      <c r="H426">
        <v>0</v>
      </c>
      <c r="I426">
        <v>0</v>
      </c>
      <c r="J426">
        <v>0</v>
      </c>
      <c r="K426">
        <v>0</v>
      </c>
      <c r="L426">
        <v>0</v>
      </c>
      <c r="M426">
        <v>0</v>
      </c>
      <c r="N426">
        <v>0</v>
      </c>
      <c r="O426">
        <v>0</v>
      </c>
      <c r="P426">
        <v>0</v>
      </c>
      <c r="Q426">
        <v>0</v>
      </c>
      <c r="R426">
        <v>0</v>
      </c>
      <c r="S426">
        <v>0</v>
      </c>
      <c r="T426">
        <v>0</v>
      </c>
    </row>
    <row r="427" spans="1:20">
      <c r="A427" t="s">
        <v>326</v>
      </c>
      <c r="B427" t="s">
        <v>326</v>
      </c>
      <c r="C427" t="s">
        <v>326</v>
      </c>
      <c r="D427">
        <v>0</v>
      </c>
      <c r="E427">
        <v>0</v>
      </c>
      <c r="F427">
        <v>0</v>
      </c>
      <c r="G427">
        <v>0</v>
      </c>
      <c r="H427">
        <v>0</v>
      </c>
      <c r="I427">
        <v>0</v>
      </c>
      <c r="J427">
        <v>0</v>
      </c>
      <c r="K427">
        <v>0</v>
      </c>
      <c r="L427">
        <v>0</v>
      </c>
      <c r="M427">
        <v>0</v>
      </c>
      <c r="N427">
        <v>0</v>
      </c>
      <c r="O427">
        <v>0</v>
      </c>
      <c r="P427">
        <v>0</v>
      </c>
      <c r="Q427">
        <v>0</v>
      </c>
      <c r="R427">
        <v>0</v>
      </c>
      <c r="S427">
        <v>0</v>
      </c>
      <c r="T427">
        <v>0</v>
      </c>
    </row>
    <row r="428" spans="1:20">
      <c r="A428" t="s">
        <v>326</v>
      </c>
      <c r="B428" t="s">
        <v>326</v>
      </c>
      <c r="C428" t="s">
        <v>326</v>
      </c>
      <c r="D428">
        <v>0</v>
      </c>
      <c r="E428">
        <v>0</v>
      </c>
      <c r="F428">
        <v>0</v>
      </c>
      <c r="G428">
        <v>0</v>
      </c>
      <c r="H428">
        <v>0</v>
      </c>
      <c r="I428">
        <v>0</v>
      </c>
      <c r="J428">
        <v>0</v>
      </c>
      <c r="K428">
        <v>0</v>
      </c>
      <c r="L428">
        <v>0</v>
      </c>
      <c r="M428">
        <v>0</v>
      </c>
      <c r="N428">
        <v>0</v>
      </c>
      <c r="O428">
        <v>0</v>
      </c>
      <c r="P428">
        <v>0</v>
      </c>
      <c r="Q428">
        <v>0</v>
      </c>
      <c r="R428">
        <v>0</v>
      </c>
      <c r="S428">
        <v>0</v>
      </c>
      <c r="T428">
        <v>0</v>
      </c>
    </row>
    <row r="429" spans="1:20">
      <c r="A429" t="s">
        <v>326</v>
      </c>
      <c r="B429" t="s">
        <v>326</v>
      </c>
      <c r="C429" t="s">
        <v>326</v>
      </c>
      <c r="D429">
        <v>0</v>
      </c>
      <c r="E429">
        <v>0</v>
      </c>
      <c r="F429">
        <v>0</v>
      </c>
      <c r="G429">
        <v>0</v>
      </c>
      <c r="H429">
        <v>0</v>
      </c>
      <c r="I429">
        <v>0</v>
      </c>
      <c r="J429">
        <v>0</v>
      </c>
      <c r="K429">
        <v>0</v>
      </c>
      <c r="L429">
        <v>0</v>
      </c>
      <c r="M429">
        <v>0</v>
      </c>
      <c r="N429">
        <v>0</v>
      </c>
      <c r="O429">
        <v>0</v>
      </c>
      <c r="P429">
        <v>0</v>
      </c>
      <c r="Q429">
        <v>0</v>
      </c>
      <c r="R429">
        <v>0</v>
      </c>
      <c r="S429">
        <v>0</v>
      </c>
      <c r="T429">
        <v>0</v>
      </c>
    </row>
    <row r="430" spans="1:20">
      <c r="A430" t="s">
        <v>326</v>
      </c>
      <c r="B430" t="s">
        <v>326</v>
      </c>
      <c r="C430" t="s">
        <v>326</v>
      </c>
      <c r="D430">
        <v>0</v>
      </c>
      <c r="E430">
        <v>0</v>
      </c>
      <c r="F430">
        <v>0</v>
      </c>
      <c r="G430">
        <v>0</v>
      </c>
      <c r="H430">
        <v>0</v>
      </c>
      <c r="I430">
        <v>0</v>
      </c>
      <c r="J430">
        <v>0</v>
      </c>
      <c r="K430">
        <v>0</v>
      </c>
      <c r="L430">
        <v>0</v>
      </c>
      <c r="M430">
        <v>0</v>
      </c>
      <c r="N430">
        <v>0</v>
      </c>
      <c r="O430">
        <v>0</v>
      </c>
      <c r="P430">
        <v>0</v>
      </c>
      <c r="Q430">
        <v>0</v>
      </c>
      <c r="R430">
        <v>0</v>
      </c>
      <c r="S430">
        <v>0</v>
      </c>
      <c r="T430">
        <v>0</v>
      </c>
    </row>
    <row r="431" spans="1:20">
      <c r="A431" t="s">
        <v>326</v>
      </c>
      <c r="B431" t="s">
        <v>326</v>
      </c>
      <c r="C431" t="s">
        <v>326</v>
      </c>
      <c r="D431">
        <v>0</v>
      </c>
      <c r="E431">
        <v>0</v>
      </c>
      <c r="F431">
        <v>0</v>
      </c>
      <c r="G431">
        <v>0</v>
      </c>
      <c r="H431">
        <v>0</v>
      </c>
      <c r="I431">
        <v>0</v>
      </c>
      <c r="J431">
        <v>0</v>
      </c>
      <c r="K431">
        <v>0</v>
      </c>
      <c r="L431">
        <v>0</v>
      </c>
      <c r="M431">
        <v>0</v>
      </c>
      <c r="N431">
        <v>0</v>
      </c>
      <c r="O431">
        <v>0</v>
      </c>
      <c r="P431">
        <v>0</v>
      </c>
      <c r="Q431">
        <v>0</v>
      </c>
      <c r="R431">
        <v>0</v>
      </c>
      <c r="S431">
        <v>0</v>
      </c>
      <c r="T431">
        <v>0</v>
      </c>
    </row>
    <row r="432" spans="1:20">
      <c r="A432" t="s">
        <v>326</v>
      </c>
      <c r="B432" t="s">
        <v>326</v>
      </c>
      <c r="C432" t="s">
        <v>326</v>
      </c>
      <c r="D432">
        <v>0</v>
      </c>
      <c r="E432">
        <v>0</v>
      </c>
      <c r="F432">
        <v>0</v>
      </c>
      <c r="G432">
        <v>0</v>
      </c>
      <c r="H432">
        <v>0</v>
      </c>
      <c r="I432">
        <v>0</v>
      </c>
      <c r="J432">
        <v>0</v>
      </c>
      <c r="K432">
        <v>0</v>
      </c>
      <c r="L432">
        <v>0</v>
      </c>
      <c r="M432">
        <v>0</v>
      </c>
      <c r="N432">
        <v>0</v>
      </c>
      <c r="O432">
        <v>0</v>
      </c>
      <c r="P432">
        <v>0</v>
      </c>
      <c r="Q432">
        <v>0</v>
      </c>
      <c r="R432">
        <v>0</v>
      </c>
      <c r="S432">
        <v>0</v>
      </c>
      <c r="T432">
        <v>0</v>
      </c>
    </row>
    <row r="433" spans="1:20">
      <c r="A433" t="s">
        <v>326</v>
      </c>
      <c r="B433" t="s">
        <v>326</v>
      </c>
      <c r="C433" t="s">
        <v>326</v>
      </c>
      <c r="D433">
        <v>0</v>
      </c>
      <c r="E433">
        <v>0</v>
      </c>
      <c r="F433">
        <v>0</v>
      </c>
      <c r="G433">
        <v>0</v>
      </c>
      <c r="H433">
        <v>0</v>
      </c>
      <c r="I433">
        <v>0</v>
      </c>
      <c r="J433">
        <v>0</v>
      </c>
      <c r="K433">
        <v>0</v>
      </c>
      <c r="L433">
        <v>0</v>
      </c>
      <c r="M433">
        <v>0</v>
      </c>
      <c r="N433">
        <v>0</v>
      </c>
      <c r="O433">
        <v>0</v>
      </c>
      <c r="P433">
        <v>0</v>
      </c>
      <c r="Q433">
        <v>0</v>
      </c>
      <c r="R433">
        <v>0</v>
      </c>
      <c r="S433">
        <v>0</v>
      </c>
      <c r="T433">
        <v>0</v>
      </c>
    </row>
    <row r="434" spans="1:20">
      <c r="A434" t="s">
        <v>326</v>
      </c>
      <c r="B434" t="s">
        <v>326</v>
      </c>
      <c r="C434" t="s">
        <v>326</v>
      </c>
      <c r="D434">
        <v>0</v>
      </c>
      <c r="E434">
        <v>0</v>
      </c>
      <c r="F434">
        <v>0</v>
      </c>
      <c r="G434">
        <v>0</v>
      </c>
      <c r="H434">
        <v>0</v>
      </c>
      <c r="I434">
        <v>0</v>
      </c>
      <c r="J434">
        <v>0</v>
      </c>
      <c r="K434">
        <v>0</v>
      </c>
      <c r="L434">
        <v>0</v>
      </c>
      <c r="M434">
        <v>0</v>
      </c>
      <c r="N434">
        <v>0</v>
      </c>
      <c r="O434">
        <v>0</v>
      </c>
      <c r="P434">
        <v>0</v>
      </c>
      <c r="Q434">
        <v>0</v>
      </c>
      <c r="R434">
        <v>0</v>
      </c>
      <c r="S434">
        <v>0</v>
      </c>
      <c r="T434">
        <v>0</v>
      </c>
    </row>
    <row r="435" spans="1:20">
      <c r="A435" t="s">
        <v>326</v>
      </c>
      <c r="B435" t="s">
        <v>326</v>
      </c>
      <c r="C435" t="s">
        <v>326</v>
      </c>
      <c r="D435">
        <v>0</v>
      </c>
      <c r="E435">
        <v>0</v>
      </c>
      <c r="F435">
        <v>0</v>
      </c>
      <c r="G435">
        <v>0</v>
      </c>
      <c r="H435">
        <v>0</v>
      </c>
      <c r="I435">
        <v>0</v>
      </c>
      <c r="J435">
        <v>0</v>
      </c>
      <c r="K435">
        <v>0</v>
      </c>
      <c r="L435">
        <v>0</v>
      </c>
      <c r="M435">
        <v>0</v>
      </c>
      <c r="N435">
        <v>0</v>
      </c>
      <c r="O435">
        <v>0</v>
      </c>
      <c r="P435">
        <v>0</v>
      </c>
      <c r="Q435">
        <v>0</v>
      </c>
      <c r="R435">
        <v>0</v>
      </c>
      <c r="S435">
        <v>0</v>
      </c>
      <c r="T435">
        <v>0</v>
      </c>
    </row>
    <row r="436" spans="1:20">
      <c r="A436" t="s">
        <v>326</v>
      </c>
      <c r="B436" t="s">
        <v>326</v>
      </c>
      <c r="C436" t="s">
        <v>326</v>
      </c>
      <c r="D436">
        <v>0</v>
      </c>
      <c r="E436">
        <v>0</v>
      </c>
      <c r="F436">
        <v>0</v>
      </c>
      <c r="G436">
        <v>0</v>
      </c>
      <c r="H436">
        <v>0</v>
      </c>
      <c r="I436">
        <v>0</v>
      </c>
      <c r="J436">
        <v>0</v>
      </c>
      <c r="K436">
        <v>0</v>
      </c>
      <c r="L436">
        <v>0</v>
      </c>
      <c r="M436">
        <v>0</v>
      </c>
      <c r="N436">
        <v>0</v>
      </c>
      <c r="O436">
        <v>0</v>
      </c>
      <c r="P436">
        <v>0</v>
      </c>
      <c r="Q436">
        <v>0</v>
      </c>
      <c r="R436">
        <v>0</v>
      </c>
      <c r="S436">
        <v>0</v>
      </c>
      <c r="T436">
        <v>0</v>
      </c>
    </row>
    <row r="437" spans="1:20">
      <c r="A437" t="s">
        <v>326</v>
      </c>
      <c r="B437" t="s">
        <v>326</v>
      </c>
      <c r="C437" t="s">
        <v>326</v>
      </c>
      <c r="D437">
        <v>0</v>
      </c>
      <c r="E437">
        <v>0</v>
      </c>
      <c r="F437">
        <v>0</v>
      </c>
      <c r="G437">
        <v>0</v>
      </c>
      <c r="H437">
        <v>0</v>
      </c>
      <c r="I437">
        <v>0</v>
      </c>
      <c r="J437">
        <v>0</v>
      </c>
      <c r="K437">
        <v>0</v>
      </c>
      <c r="L437">
        <v>0</v>
      </c>
      <c r="M437">
        <v>0</v>
      </c>
      <c r="N437">
        <v>0</v>
      </c>
      <c r="O437">
        <v>0</v>
      </c>
      <c r="P437">
        <v>0</v>
      </c>
      <c r="Q437">
        <v>0</v>
      </c>
      <c r="R437">
        <v>0</v>
      </c>
      <c r="S437">
        <v>0</v>
      </c>
      <c r="T437">
        <v>0</v>
      </c>
    </row>
    <row r="438" spans="1:20">
      <c r="A438" t="s">
        <v>326</v>
      </c>
      <c r="B438" t="s">
        <v>326</v>
      </c>
      <c r="C438" t="s">
        <v>326</v>
      </c>
      <c r="D438">
        <v>0</v>
      </c>
      <c r="E438">
        <v>0</v>
      </c>
      <c r="F438">
        <v>0</v>
      </c>
      <c r="G438">
        <v>0</v>
      </c>
      <c r="H438">
        <v>0</v>
      </c>
      <c r="I438">
        <v>0</v>
      </c>
      <c r="J438">
        <v>0</v>
      </c>
      <c r="K438">
        <v>0</v>
      </c>
      <c r="L438">
        <v>0</v>
      </c>
      <c r="M438">
        <v>0</v>
      </c>
      <c r="N438">
        <v>0</v>
      </c>
      <c r="O438">
        <v>0</v>
      </c>
      <c r="P438">
        <v>0</v>
      </c>
      <c r="Q438">
        <v>0</v>
      </c>
      <c r="R438">
        <v>0</v>
      </c>
      <c r="S438">
        <v>0</v>
      </c>
      <c r="T438">
        <v>0</v>
      </c>
    </row>
    <row r="439" spans="1:20">
      <c r="A439" t="s">
        <v>326</v>
      </c>
      <c r="B439" t="s">
        <v>326</v>
      </c>
      <c r="C439" t="s">
        <v>326</v>
      </c>
      <c r="D439">
        <v>0</v>
      </c>
      <c r="E439">
        <v>0</v>
      </c>
      <c r="F439">
        <v>0</v>
      </c>
      <c r="G439">
        <v>0</v>
      </c>
      <c r="H439">
        <v>0</v>
      </c>
      <c r="I439">
        <v>0</v>
      </c>
      <c r="J439">
        <v>0</v>
      </c>
      <c r="K439">
        <v>0</v>
      </c>
      <c r="L439">
        <v>0</v>
      </c>
      <c r="M439">
        <v>0</v>
      </c>
      <c r="N439">
        <v>0</v>
      </c>
      <c r="O439">
        <v>0</v>
      </c>
      <c r="P439">
        <v>0</v>
      </c>
      <c r="Q439">
        <v>0</v>
      </c>
      <c r="R439">
        <v>0</v>
      </c>
      <c r="S439">
        <v>0</v>
      </c>
      <c r="T439">
        <v>0</v>
      </c>
    </row>
    <row r="440" spans="1:20">
      <c r="A440" t="s">
        <v>326</v>
      </c>
      <c r="B440" t="s">
        <v>326</v>
      </c>
      <c r="C440" t="s">
        <v>326</v>
      </c>
      <c r="D440">
        <v>0</v>
      </c>
      <c r="E440">
        <v>0</v>
      </c>
      <c r="F440">
        <v>0</v>
      </c>
      <c r="G440">
        <v>0</v>
      </c>
      <c r="H440">
        <v>0</v>
      </c>
      <c r="I440">
        <v>0</v>
      </c>
      <c r="J440">
        <v>0</v>
      </c>
      <c r="K440">
        <v>0</v>
      </c>
      <c r="L440">
        <v>0</v>
      </c>
      <c r="M440">
        <v>0</v>
      </c>
      <c r="N440">
        <v>0</v>
      </c>
      <c r="O440">
        <v>0</v>
      </c>
      <c r="P440">
        <v>0</v>
      </c>
      <c r="Q440">
        <v>0</v>
      </c>
      <c r="R440">
        <v>0</v>
      </c>
      <c r="S440">
        <v>0</v>
      </c>
      <c r="T440">
        <v>0</v>
      </c>
    </row>
    <row r="441" spans="1:20">
      <c r="A441" t="s">
        <v>326</v>
      </c>
      <c r="B441" t="s">
        <v>326</v>
      </c>
      <c r="C441" t="s">
        <v>326</v>
      </c>
      <c r="D441">
        <v>0</v>
      </c>
      <c r="E441">
        <v>0</v>
      </c>
      <c r="F441">
        <v>0</v>
      </c>
      <c r="G441">
        <v>0</v>
      </c>
      <c r="H441">
        <v>0</v>
      </c>
      <c r="I441">
        <v>0</v>
      </c>
      <c r="J441">
        <v>0</v>
      </c>
      <c r="K441">
        <v>0</v>
      </c>
      <c r="L441">
        <v>0</v>
      </c>
      <c r="M441">
        <v>0</v>
      </c>
      <c r="N441">
        <v>0</v>
      </c>
      <c r="O441">
        <v>0</v>
      </c>
      <c r="P441">
        <v>0</v>
      </c>
      <c r="Q441">
        <v>0</v>
      </c>
      <c r="R441">
        <v>0</v>
      </c>
      <c r="S441">
        <v>0</v>
      </c>
      <c r="T441">
        <v>0</v>
      </c>
    </row>
    <row r="442" spans="1:20">
      <c r="A442" t="s">
        <v>326</v>
      </c>
      <c r="B442" t="s">
        <v>326</v>
      </c>
      <c r="C442" t="s">
        <v>326</v>
      </c>
      <c r="D442">
        <v>0</v>
      </c>
      <c r="E442">
        <v>0</v>
      </c>
      <c r="F442">
        <v>0</v>
      </c>
      <c r="G442">
        <v>0</v>
      </c>
      <c r="H442">
        <v>0</v>
      </c>
      <c r="I442">
        <v>0</v>
      </c>
      <c r="J442">
        <v>0</v>
      </c>
      <c r="K442">
        <v>0</v>
      </c>
      <c r="L442">
        <v>0</v>
      </c>
      <c r="M442">
        <v>0</v>
      </c>
      <c r="N442">
        <v>0</v>
      </c>
      <c r="O442">
        <v>0</v>
      </c>
      <c r="P442">
        <v>0</v>
      </c>
      <c r="Q442">
        <v>0</v>
      </c>
      <c r="R442">
        <v>0</v>
      </c>
      <c r="S442">
        <v>0</v>
      </c>
      <c r="T442">
        <v>0</v>
      </c>
    </row>
    <row r="443" spans="1:20">
      <c r="A443" t="s">
        <v>326</v>
      </c>
      <c r="B443" t="s">
        <v>326</v>
      </c>
      <c r="C443" t="s">
        <v>326</v>
      </c>
      <c r="D443">
        <v>0</v>
      </c>
      <c r="E443">
        <v>0</v>
      </c>
      <c r="F443">
        <v>0</v>
      </c>
      <c r="G443">
        <v>0</v>
      </c>
      <c r="H443">
        <v>0</v>
      </c>
      <c r="I443">
        <v>0</v>
      </c>
      <c r="J443">
        <v>0</v>
      </c>
      <c r="K443">
        <v>0</v>
      </c>
      <c r="L443">
        <v>0</v>
      </c>
      <c r="M443">
        <v>0</v>
      </c>
      <c r="N443">
        <v>0</v>
      </c>
      <c r="O443">
        <v>0</v>
      </c>
      <c r="P443">
        <v>0</v>
      </c>
      <c r="Q443">
        <v>0</v>
      </c>
      <c r="R443">
        <v>0</v>
      </c>
      <c r="S443">
        <v>0</v>
      </c>
      <c r="T443">
        <v>0</v>
      </c>
    </row>
    <row r="444" spans="1:20">
      <c r="A444" t="s">
        <v>326</v>
      </c>
      <c r="B444" t="s">
        <v>326</v>
      </c>
      <c r="C444" t="s">
        <v>326</v>
      </c>
      <c r="D444">
        <v>0</v>
      </c>
      <c r="E444">
        <v>0</v>
      </c>
      <c r="F444">
        <v>0</v>
      </c>
      <c r="G444">
        <v>0</v>
      </c>
      <c r="H444">
        <v>0</v>
      </c>
      <c r="I444">
        <v>0</v>
      </c>
      <c r="J444">
        <v>0</v>
      </c>
      <c r="K444">
        <v>0</v>
      </c>
      <c r="L444">
        <v>0</v>
      </c>
      <c r="M444">
        <v>0</v>
      </c>
      <c r="N444">
        <v>0</v>
      </c>
      <c r="O444">
        <v>0</v>
      </c>
      <c r="P444">
        <v>0</v>
      </c>
      <c r="Q444">
        <v>0</v>
      </c>
      <c r="R444">
        <v>0</v>
      </c>
      <c r="S444">
        <v>0</v>
      </c>
      <c r="T444">
        <v>0</v>
      </c>
    </row>
    <row r="445" spans="1:20">
      <c r="A445" t="s">
        <v>326</v>
      </c>
      <c r="B445" t="s">
        <v>326</v>
      </c>
      <c r="C445" t="s">
        <v>326</v>
      </c>
      <c r="D445">
        <v>0</v>
      </c>
      <c r="E445">
        <v>0</v>
      </c>
      <c r="F445">
        <v>0</v>
      </c>
      <c r="G445">
        <v>0</v>
      </c>
      <c r="H445">
        <v>0</v>
      </c>
      <c r="I445">
        <v>0</v>
      </c>
      <c r="J445">
        <v>0</v>
      </c>
      <c r="K445">
        <v>0</v>
      </c>
      <c r="L445">
        <v>0</v>
      </c>
      <c r="M445">
        <v>0</v>
      </c>
      <c r="N445">
        <v>0</v>
      </c>
      <c r="O445">
        <v>0</v>
      </c>
      <c r="P445">
        <v>0</v>
      </c>
      <c r="Q445">
        <v>0</v>
      </c>
      <c r="R445">
        <v>0</v>
      </c>
      <c r="S445">
        <v>0</v>
      </c>
      <c r="T445">
        <v>0</v>
      </c>
    </row>
    <row r="446" spans="1:20">
      <c r="A446" t="s">
        <v>326</v>
      </c>
      <c r="B446" t="s">
        <v>326</v>
      </c>
      <c r="C446" t="s">
        <v>326</v>
      </c>
      <c r="D446">
        <v>0</v>
      </c>
      <c r="E446">
        <v>0</v>
      </c>
      <c r="F446">
        <v>0</v>
      </c>
      <c r="G446">
        <v>0</v>
      </c>
      <c r="H446">
        <v>0</v>
      </c>
      <c r="I446">
        <v>0</v>
      </c>
      <c r="J446">
        <v>0</v>
      </c>
      <c r="K446">
        <v>0</v>
      </c>
      <c r="L446">
        <v>0</v>
      </c>
      <c r="M446">
        <v>0</v>
      </c>
      <c r="N446">
        <v>0</v>
      </c>
      <c r="O446">
        <v>0</v>
      </c>
      <c r="P446">
        <v>0</v>
      </c>
      <c r="Q446">
        <v>0</v>
      </c>
      <c r="R446">
        <v>0</v>
      </c>
      <c r="S446">
        <v>0</v>
      </c>
      <c r="T446">
        <v>0</v>
      </c>
    </row>
    <row r="447" spans="1:20">
      <c r="A447" t="s">
        <v>326</v>
      </c>
      <c r="B447" t="s">
        <v>326</v>
      </c>
      <c r="C447" t="s">
        <v>326</v>
      </c>
      <c r="D447">
        <v>0</v>
      </c>
      <c r="E447">
        <v>0</v>
      </c>
      <c r="F447">
        <v>0</v>
      </c>
      <c r="G447">
        <v>0</v>
      </c>
      <c r="H447">
        <v>0</v>
      </c>
      <c r="I447">
        <v>0</v>
      </c>
      <c r="J447">
        <v>0</v>
      </c>
      <c r="K447">
        <v>0</v>
      </c>
      <c r="L447">
        <v>0</v>
      </c>
      <c r="M447">
        <v>0</v>
      </c>
      <c r="N447">
        <v>0</v>
      </c>
      <c r="O447">
        <v>0</v>
      </c>
      <c r="P447">
        <v>0</v>
      </c>
      <c r="Q447">
        <v>0</v>
      </c>
      <c r="R447">
        <v>0</v>
      </c>
      <c r="S447">
        <v>0</v>
      </c>
      <c r="T447">
        <v>0</v>
      </c>
    </row>
    <row r="448" spans="1:20">
      <c r="A448" t="s">
        <v>326</v>
      </c>
      <c r="B448" t="s">
        <v>326</v>
      </c>
      <c r="C448" t="s">
        <v>326</v>
      </c>
      <c r="D448">
        <v>0</v>
      </c>
      <c r="E448">
        <v>0</v>
      </c>
      <c r="F448">
        <v>0</v>
      </c>
      <c r="G448">
        <v>0</v>
      </c>
      <c r="H448">
        <v>0</v>
      </c>
      <c r="I448">
        <v>0</v>
      </c>
      <c r="J448">
        <v>0</v>
      </c>
      <c r="K448">
        <v>0</v>
      </c>
      <c r="L448">
        <v>0</v>
      </c>
      <c r="M448">
        <v>0</v>
      </c>
      <c r="N448">
        <v>0</v>
      </c>
      <c r="O448">
        <v>0</v>
      </c>
      <c r="P448">
        <v>0</v>
      </c>
      <c r="Q448">
        <v>0</v>
      </c>
      <c r="R448">
        <v>0</v>
      </c>
      <c r="S448">
        <v>0</v>
      </c>
      <c r="T448">
        <v>0</v>
      </c>
    </row>
    <row r="449" spans="1:20">
      <c r="A449" t="s">
        <v>326</v>
      </c>
      <c r="B449" t="s">
        <v>326</v>
      </c>
      <c r="C449" t="s">
        <v>326</v>
      </c>
      <c r="D449">
        <v>0</v>
      </c>
      <c r="E449">
        <v>0</v>
      </c>
      <c r="F449">
        <v>0</v>
      </c>
      <c r="G449">
        <v>0</v>
      </c>
      <c r="H449">
        <v>0</v>
      </c>
      <c r="I449">
        <v>0</v>
      </c>
      <c r="J449">
        <v>0</v>
      </c>
      <c r="K449">
        <v>0</v>
      </c>
      <c r="L449">
        <v>0</v>
      </c>
      <c r="M449">
        <v>0</v>
      </c>
      <c r="N449">
        <v>0</v>
      </c>
      <c r="O449">
        <v>0</v>
      </c>
      <c r="P449">
        <v>0</v>
      </c>
      <c r="Q449">
        <v>0</v>
      </c>
      <c r="R449">
        <v>0</v>
      </c>
      <c r="S449">
        <v>0</v>
      </c>
      <c r="T449">
        <v>0</v>
      </c>
    </row>
    <row r="450" spans="1:20">
      <c r="A450" t="s">
        <v>326</v>
      </c>
      <c r="B450" t="s">
        <v>326</v>
      </c>
      <c r="C450" t="s">
        <v>326</v>
      </c>
      <c r="D450">
        <v>0</v>
      </c>
      <c r="E450">
        <v>0</v>
      </c>
      <c r="F450">
        <v>0</v>
      </c>
      <c r="G450">
        <v>0</v>
      </c>
      <c r="H450">
        <v>0</v>
      </c>
      <c r="I450">
        <v>0</v>
      </c>
      <c r="J450">
        <v>0</v>
      </c>
      <c r="K450">
        <v>0</v>
      </c>
      <c r="L450">
        <v>0</v>
      </c>
      <c r="M450">
        <v>0</v>
      </c>
      <c r="N450">
        <v>0</v>
      </c>
      <c r="O450">
        <v>0</v>
      </c>
      <c r="P450">
        <v>0</v>
      </c>
      <c r="Q450">
        <v>0</v>
      </c>
      <c r="R450">
        <v>0</v>
      </c>
      <c r="S450">
        <v>0</v>
      </c>
      <c r="T450">
        <v>0</v>
      </c>
    </row>
    <row r="451" spans="1:20">
      <c r="A451" t="s">
        <v>326</v>
      </c>
      <c r="B451" t="s">
        <v>326</v>
      </c>
      <c r="C451" t="s">
        <v>326</v>
      </c>
      <c r="D451">
        <v>0</v>
      </c>
      <c r="E451">
        <v>0</v>
      </c>
      <c r="F451">
        <v>0</v>
      </c>
      <c r="G451">
        <v>0</v>
      </c>
      <c r="H451">
        <v>0</v>
      </c>
      <c r="I451">
        <v>0</v>
      </c>
      <c r="J451">
        <v>0</v>
      </c>
      <c r="K451">
        <v>0</v>
      </c>
      <c r="L451">
        <v>0</v>
      </c>
      <c r="M451">
        <v>0</v>
      </c>
      <c r="N451">
        <v>0</v>
      </c>
      <c r="O451">
        <v>0</v>
      </c>
      <c r="P451">
        <v>0</v>
      </c>
      <c r="Q451">
        <v>0</v>
      </c>
      <c r="R451">
        <v>0</v>
      </c>
      <c r="S451">
        <v>0</v>
      </c>
      <c r="T451">
        <v>0</v>
      </c>
    </row>
    <row r="452" spans="1:20">
      <c r="A452" t="s">
        <v>326</v>
      </c>
      <c r="B452" t="s">
        <v>326</v>
      </c>
      <c r="C452" t="s">
        <v>326</v>
      </c>
      <c r="D452">
        <v>0</v>
      </c>
      <c r="E452">
        <v>0</v>
      </c>
      <c r="F452">
        <v>0</v>
      </c>
      <c r="G452">
        <v>0</v>
      </c>
      <c r="H452">
        <v>0</v>
      </c>
      <c r="I452">
        <v>0</v>
      </c>
      <c r="J452">
        <v>0</v>
      </c>
      <c r="K452">
        <v>0</v>
      </c>
      <c r="L452">
        <v>0</v>
      </c>
      <c r="M452">
        <v>0</v>
      </c>
      <c r="N452">
        <v>0</v>
      </c>
      <c r="O452">
        <v>0</v>
      </c>
      <c r="P452">
        <v>0</v>
      </c>
      <c r="Q452">
        <v>0</v>
      </c>
      <c r="R452">
        <v>0</v>
      </c>
      <c r="S452">
        <v>0</v>
      </c>
      <c r="T452">
        <v>0</v>
      </c>
    </row>
    <row r="453" spans="1:20">
      <c r="A453" t="s">
        <v>326</v>
      </c>
      <c r="B453" t="s">
        <v>326</v>
      </c>
      <c r="C453" t="s">
        <v>326</v>
      </c>
      <c r="D453">
        <v>0</v>
      </c>
      <c r="E453">
        <v>0</v>
      </c>
      <c r="F453">
        <v>0</v>
      </c>
      <c r="G453">
        <v>0</v>
      </c>
      <c r="H453">
        <v>0</v>
      </c>
      <c r="I453">
        <v>0</v>
      </c>
      <c r="J453">
        <v>0</v>
      </c>
      <c r="K453">
        <v>0</v>
      </c>
      <c r="L453">
        <v>0</v>
      </c>
      <c r="M453">
        <v>0</v>
      </c>
      <c r="N453">
        <v>0</v>
      </c>
      <c r="O453">
        <v>0</v>
      </c>
      <c r="P453">
        <v>0</v>
      </c>
      <c r="Q453">
        <v>0</v>
      </c>
      <c r="R453">
        <v>0</v>
      </c>
      <c r="S453">
        <v>0</v>
      </c>
      <c r="T453">
        <v>0</v>
      </c>
    </row>
    <row r="454" spans="1:20">
      <c r="A454" t="s">
        <v>326</v>
      </c>
      <c r="B454" t="s">
        <v>326</v>
      </c>
      <c r="C454" t="s">
        <v>326</v>
      </c>
      <c r="D454">
        <v>0</v>
      </c>
      <c r="E454">
        <v>0</v>
      </c>
      <c r="F454">
        <v>0</v>
      </c>
      <c r="G454">
        <v>0</v>
      </c>
      <c r="H454">
        <v>0</v>
      </c>
      <c r="I454">
        <v>0</v>
      </c>
      <c r="J454">
        <v>0</v>
      </c>
      <c r="K454">
        <v>0</v>
      </c>
      <c r="L454">
        <v>0</v>
      </c>
      <c r="M454">
        <v>0</v>
      </c>
      <c r="N454">
        <v>0</v>
      </c>
      <c r="O454">
        <v>0</v>
      </c>
      <c r="P454">
        <v>0</v>
      </c>
      <c r="Q454">
        <v>0</v>
      </c>
      <c r="R454">
        <v>0</v>
      </c>
      <c r="S454">
        <v>0</v>
      </c>
      <c r="T454">
        <v>0</v>
      </c>
    </row>
    <row r="455" spans="1:20">
      <c r="A455" t="s">
        <v>326</v>
      </c>
      <c r="B455" t="s">
        <v>326</v>
      </c>
      <c r="C455" t="s">
        <v>326</v>
      </c>
      <c r="D455">
        <v>0</v>
      </c>
      <c r="E455">
        <v>0</v>
      </c>
      <c r="F455">
        <v>0</v>
      </c>
      <c r="G455">
        <v>0</v>
      </c>
      <c r="H455">
        <v>0</v>
      </c>
      <c r="I455">
        <v>0</v>
      </c>
      <c r="J455">
        <v>0</v>
      </c>
      <c r="K455">
        <v>0</v>
      </c>
      <c r="L455">
        <v>0</v>
      </c>
      <c r="M455">
        <v>0</v>
      </c>
      <c r="N455">
        <v>0</v>
      </c>
      <c r="O455">
        <v>0</v>
      </c>
      <c r="P455">
        <v>0</v>
      </c>
      <c r="Q455">
        <v>0</v>
      </c>
      <c r="R455">
        <v>0</v>
      </c>
      <c r="S455">
        <v>0</v>
      </c>
      <c r="T455">
        <v>0</v>
      </c>
    </row>
    <row r="456" spans="1:20">
      <c r="A456" t="s">
        <v>326</v>
      </c>
      <c r="B456" t="s">
        <v>326</v>
      </c>
      <c r="C456" t="s">
        <v>326</v>
      </c>
      <c r="D456">
        <v>0</v>
      </c>
      <c r="E456">
        <v>0</v>
      </c>
      <c r="F456">
        <v>0</v>
      </c>
      <c r="G456">
        <v>0</v>
      </c>
      <c r="H456">
        <v>0</v>
      </c>
      <c r="I456">
        <v>0</v>
      </c>
      <c r="J456">
        <v>0</v>
      </c>
      <c r="K456">
        <v>0</v>
      </c>
      <c r="L456">
        <v>0</v>
      </c>
      <c r="M456">
        <v>0</v>
      </c>
      <c r="N456">
        <v>0</v>
      </c>
      <c r="O456">
        <v>0</v>
      </c>
      <c r="P456">
        <v>0</v>
      </c>
      <c r="Q456">
        <v>0</v>
      </c>
      <c r="R456">
        <v>0</v>
      </c>
      <c r="S456">
        <v>0</v>
      </c>
      <c r="T456">
        <v>0</v>
      </c>
    </row>
    <row r="457" spans="1:20">
      <c r="A457" t="s">
        <v>326</v>
      </c>
      <c r="B457" t="s">
        <v>326</v>
      </c>
      <c r="C457" t="s">
        <v>326</v>
      </c>
      <c r="D457">
        <v>0</v>
      </c>
      <c r="E457">
        <v>0</v>
      </c>
      <c r="F457">
        <v>0</v>
      </c>
      <c r="G457">
        <v>0</v>
      </c>
      <c r="H457">
        <v>0</v>
      </c>
      <c r="I457">
        <v>0</v>
      </c>
      <c r="J457">
        <v>0</v>
      </c>
      <c r="K457">
        <v>0</v>
      </c>
      <c r="L457">
        <v>0</v>
      </c>
      <c r="M457">
        <v>0</v>
      </c>
      <c r="N457">
        <v>0</v>
      </c>
      <c r="O457">
        <v>0</v>
      </c>
      <c r="P457">
        <v>0</v>
      </c>
      <c r="Q457">
        <v>0</v>
      </c>
      <c r="R457">
        <v>0</v>
      </c>
      <c r="S457">
        <v>0</v>
      </c>
      <c r="T457">
        <v>0</v>
      </c>
    </row>
    <row r="458" spans="1:20">
      <c r="A458" t="s">
        <v>326</v>
      </c>
      <c r="B458" t="s">
        <v>326</v>
      </c>
      <c r="C458" t="s">
        <v>326</v>
      </c>
      <c r="D458">
        <v>0</v>
      </c>
      <c r="E458">
        <v>0</v>
      </c>
      <c r="F458">
        <v>0</v>
      </c>
      <c r="G458">
        <v>0</v>
      </c>
      <c r="H458">
        <v>0</v>
      </c>
      <c r="I458">
        <v>0</v>
      </c>
      <c r="J458">
        <v>0</v>
      </c>
      <c r="K458">
        <v>0</v>
      </c>
      <c r="L458">
        <v>0</v>
      </c>
      <c r="M458">
        <v>0</v>
      </c>
      <c r="N458">
        <v>0</v>
      </c>
      <c r="O458">
        <v>0</v>
      </c>
      <c r="P458">
        <v>0</v>
      </c>
      <c r="Q458">
        <v>0</v>
      </c>
      <c r="R458">
        <v>0</v>
      </c>
      <c r="S458">
        <v>0</v>
      </c>
      <c r="T458">
        <v>0</v>
      </c>
    </row>
    <row r="459" spans="1:20">
      <c r="A459" t="s">
        <v>326</v>
      </c>
      <c r="B459" t="s">
        <v>326</v>
      </c>
      <c r="C459" t="s">
        <v>326</v>
      </c>
      <c r="D459">
        <v>0</v>
      </c>
      <c r="E459">
        <v>0</v>
      </c>
      <c r="F459">
        <v>0</v>
      </c>
      <c r="G459">
        <v>0</v>
      </c>
      <c r="H459">
        <v>0</v>
      </c>
      <c r="I459">
        <v>0</v>
      </c>
      <c r="J459">
        <v>0</v>
      </c>
      <c r="K459">
        <v>0</v>
      </c>
      <c r="L459">
        <v>0</v>
      </c>
      <c r="M459">
        <v>0</v>
      </c>
      <c r="N459">
        <v>0</v>
      </c>
      <c r="O459">
        <v>0</v>
      </c>
      <c r="P459">
        <v>0</v>
      </c>
      <c r="Q459">
        <v>0</v>
      </c>
      <c r="R459">
        <v>0</v>
      </c>
      <c r="S459">
        <v>0</v>
      </c>
      <c r="T459">
        <v>0</v>
      </c>
    </row>
    <row r="460" spans="1:20">
      <c r="A460" t="s">
        <v>326</v>
      </c>
      <c r="B460" t="s">
        <v>326</v>
      </c>
      <c r="C460" t="s">
        <v>326</v>
      </c>
      <c r="D460">
        <v>0</v>
      </c>
      <c r="E460">
        <v>0</v>
      </c>
      <c r="F460">
        <v>0</v>
      </c>
      <c r="G460">
        <v>0</v>
      </c>
      <c r="H460">
        <v>0</v>
      </c>
      <c r="I460">
        <v>0</v>
      </c>
      <c r="J460">
        <v>0</v>
      </c>
      <c r="K460">
        <v>0</v>
      </c>
      <c r="L460">
        <v>0</v>
      </c>
      <c r="M460">
        <v>0</v>
      </c>
      <c r="N460">
        <v>0</v>
      </c>
      <c r="O460">
        <v>0</v>
      </c>
      <c r="P460">
        <v>0</v>
      </c>
      <c r="Q460">
        <v>0</v>
      </c>
      <c r="R460">
        <v>0</v>
      </c>
      <c r="S460">
        <v>0</v>
      </c>
      <c r="T460">
        <v>0</v>
      </c>
    </row>
    <row r="461" spans="1:20">
      <c r="A461" t="s">
        <v>326</v>
      </c>
      <c r="B461" t="s">
        <v>326</v>
      </c>
      <c r="C461" t="s">
        <v>326</v>
      </c>
      <c r="D461">
        <v>0</v>
      </c>
      <c r="E461">
        <v>0</v>
      </c>
      <c r="F461">
        <v>0</v>
      </c>
      <c r="G461">
        <v>0</v>
      </c>
      <c r="H461">
        <v>0</v>
      </c>
      <c r="I461">
        <v>0</v>
      </c>
      <c r="J461">
        <v>0</v>
      </c>
      <c r="K461">
        <v>0</v>
      </c>
      <c r="L461">
        <v>0</v>
      </c>
      <c r="M461">
        <v>0</v>
      </c>
      <c r="N461">
        <v>0</v>
      </c>
      <c r="O461">
        <v>0</v>
      </c>
      <c r="P461">
        <v>0</v>
      </c>
      <c r="Q461">
        <v>0</v>
      </c>
      <c r="R461">
        <v>0</v>
      </c>
      <c r="S461">
        <v>0</v>
      </c>
      <c r="T461">
        <v>0</v>
      </c>
    </row>
    <row r="462" spans="1:20">
      <c r="A462" t="s">
        <v>326</v>
      </c>
      <c r="B462" t="s">
        <v>326</v>
      </c>
      <c r="C462" t="s">
        <v>326</v>
      </c>
      <c r="D462">
        <v>0</v>
      </c>
      <c r="E462">
        <v>0</v>
      </c>
      <c r="F462">
        <v>0</v>
      </c>
      <c r="G462">
        <v>0</v>
      </c>
      <c r="H462">
        <v>0</v>
      </c>
      <c r="I462">
        <v>0</v>
      </c>
      <c r="J462">
        <v>0</v>
      </c>
      <c r="K462">
        <v>0</v>
      </c>
      <c r="L462">
        <v>0</v>
      </c>
      <c r="M462">
        <v>0</v>
      </c>
      <c r="N462">
        <v>0</v>
      </c>
      <c r="O462">
        <v>0</v>
      </c>
      <c r="P462">
        <v>0</v>
      </c>
      <c r="Q462">
        <v>0</v>
      </c>
      <c r="R462">
        <v>0</v>
      </c>
      <c r="S462">
        <v>0</v>
      </c>
      <c r="T462">
        <v>0</v>
      </c>
    </row>
    <row r="463" spans="1:20">
      <c r="A463" t="s">
        <v>326</v>
      </c>
      <c r="B463" t="s">
        <v>326</v>
      </c>
      <c r="C463" t="s">
        <v>326</v>
      </c>
      <c r="D463">
        <v>0</v>
      </c>
      <c r="E463">
        <v>0</v>
      </c>
      <c r="F463">
        <v>0</v>
      </c>
      <c r="G463">
        <v>0</v>
      </c>
      <c r="H463">
        <v>0</v>
      </c>
      <c r="I463">
        <v>0</v>
      </c>
      <c r="J463">
        <v>0</v>
      </c>
      <c r="K463">
        <v>0</v>
      </c>
      <c r="L463">
        <v>0</v>
      </c>
      <c r="M463">
        <v>0</v>
      </c>
      <c r="N463">
        <v>0</v>
      </c>
      <c r="O463">
        <v>0</v>
      </c>
      <c r="P463">
        <v>0</v>
      </c>
      <c r="Q463">
        <v>0</v>
      </c>
      <c r="R463">
        <v>0</v>
      </c>
      <c r="S463">
        <v>0</v>
      </c>
      <c r="T463">
        <v>0</v>
      </c>
    </row>
    <row r="464" spans="1:20">
      <c r="A464" t="s">
        <v>326</v>
      </c>
      <c r="B464" t="s">
        <v>326</v>
      </c>
      <c r="C464" t="s">
        <v>326</v>
      </c>
      <c r="D464">
        <v>0</v>
      </c>
      <c r="E464">
        <v>0</v>
      </c>
      <c r="F464">
        <v>0</v>
      </c>
      <c r="G464">
        <v>0</v>
      </c>
      <c r="H464">
        <v>0</v>
      </c>
      <c r="I464">
        <v>0</v>
      </c>
      <c r="J464">
        <v>0</v>
      </c>
      <c r="K464">
        <v>0</v>
      </c>
      <c r="L464">
        <v>0</v>
      </c>
      <c r="M464">
        <v>0</v>
      </c>
      <c r="N464">
        <v>0</v>
      </c>
      <c r="O464">
        <v>0</v>
      </c>
      <c r="P464">
        <v>0</v>
      </c>
      <c r="Q464">
        <v>0</v>
      </c>
      <c r="R464">
        <v>0</v>
      </c>
      <c r="S464">
        <v>0</v>
      </c>
      <c r="T464">
        <v>0</v>
      </c>
    </row>
    <row r="465" spans="1:20">
      <c r="A465" t="s">
        <v>326</v>
      </c>
      <c r="B465" t="s">
        <v>326</v>
      </c>
      <c r="C465" t="s">
        <v>326</v>
      </c>
      <c r="D465">
        <v>0</v>
      </c>
      <c r="E465">
        <v>0</v>
      </c>
      <c r="F465">
        <v>0</v>
      </c>
      <c r="G465">
        <v>0</v>
      </c>
      <c r="H465">
        <v>0</v>
      </c>
      <c r="I465">
        <v>0</v>
      </c>
      <c r="J465">
        <v>0</v>
      </c>
      <c r="K465">
        <v>0</v>
      </c>
      <c r="L465">
        <v>0</v>
      </c>
      <c r="M465">
        <v>0</v>
      </c>
      <c r="N465">
        <v>0</v>
      </c>
      <c r="O465">
        <v>0</v>
      </c>
      <c r="P465">
        <v>0</v>
      </c>
      <c r="Q465">
        <v>0</v>
      </c>
      <c r="R465">
        <v>0</v>
      </c>
      <c r="S465">
        <v>0</v>
      </c>
      <c r="T465">
        <v>0</v>
      </c>
    </row>
    <row r="466" spans="1:20">
      <c r="A466" t="s">
        <v>326</v>
      </c>
      <c r="B466" t="s">
        <v>326</v>
      </c>
      <c r="C466" t="s">
        <v>326</v>
      </c>
      <c r="D466">
        <v>0</v>
      </c>
      <c r="E466">
        <v>0</v>
      </c>
      <c r="F466">
        <v>0</v>
      </c>
      <c r="G466">
        <v>0</v>
      </c>
      <c r="H466">
        <v>0</v>
      </c>
      <c r="I466">
        <v>0</v>
      </c>
      <c r="J466">
        <v>0</v>
      </c>
      <c r="K466">
        <v>0</v>
      </c>
      <c r="L466">
        <v>0</v>
      </c>
      <c r="M466">
        <v>0</v>
      </c>
      <c r="N466">
        <v>0</v>
      </c>
      <c r="O466">
        <v>0</v>
      </c>
      <c r="P466">
        <v>0</v>
      </c>
      <c r="Q466">
        <v>0</v>
      </c>
      <c r="R466">
        <v>0</v>
      </c>
      <c r="S466">
        <v>0</v>
      </c>
      <c r="T466">
        <v>0</v>
      </c>
    </row>
    <row r="467" spans="1:20">
      <c r="A467" t="s">
        <v>326</v>
      </c>
      <c r="B467" t="s">
        <v>326</v>
      </c>
      <c r="C467" t="s">
        <v>326</v>
      </c>
      <c r="D467">
        <v>0</v>
      </c>
      <c r="E467">
        <v>0</v>
      </c>
      <c r="F467">
        <v>0</v>
      </c>
      <c r="G467">
        <v>0</v>
      </c>
      <c r="H467">
        <v>0</v>
      </c>
      <c r="I467">
        <v>0</v>
      </c>
      <c r="J467">
        <v>0</v>
      </c>
      <c r="K467">
        <v>0</v>
      </c>
      <c r="L467">
        <v>0</v>
      </c>
      <c r="M467">
        <v>0</v>
      </c>
      <c r="N467">
        <v>0</v>
      </c>
      <c r="O467">
        <v>0</v>
      </c>
      <c r="P467">
        <v>0</v>
      </c>
      <c r="Q467">
        <v>0</v>
      </c>
      <c r="R467">
        <v>0</v>
      </c>
      <c r="S467">
        <v>0</v>
      </c>
      <c r="T467">
        <v>0</v>
      </c>
    </row>
    <row r="468" spans="1:20">
      <c r="A468" t="s">
        <v>326</v>
      </c>
      <c r="B468" t="s">
        <v>326</v>
      </c>
      <c r="C468" t="s">
        <v>326</v>
      </c>
      <c r="D468">
        <v>0</v>
      </c>
      <c r="E468">
        <v>0</v>
      </c>
      <c r="F468">
        <v>0</v>
      </c>
      <c r="G468">
        <v>0</v>
      </c>
      <c r="H468">
        <v>0</v>
      </c>
      <c r="I468">
        <v>0</v>
      </c>
      <c r="J468">
        <v>0</v>
      </c>
      <c r="K468">
        <v>0</v>
      </c>
      <c r="L468">
        <v>0</v>
      </c>
      <c r="M468">
        <v>0</v>
      </c>
      <c r="N468">
        <v>0</v>
      </c>
      <c r="O468">
        <v>0</v>
      </c>
      <c r="P468">
        <v>0</v>
      </c>
      <c r="Q468">
        <v>0</v>
      </c>
      <c r="R468">
        <v>0</v>
      </c>
      <c r="S468">
        <v>0</v>
      </c>
      <c r="T468">
        <v>0</v>
      </c>
    </row>
    <row r="469" spans="1:20">
      <c r="A469" t="s">
        <v>326</v>
      </c>
      <c r="B469" t="s">
        <v>326</v>
      </c>
      <c r="C469" t="s">
        <v>326</v>
      </c>
      <c r="D469">
        <v>0</v>
      </c>
      <c r="E469">
        <v>0</v>
      </c>
      <c r="F469">
        <v>0</v>
      </c>
      <c r="G469">
        <v>0</v>
      </c>
      <c r="H469">
        <v>0</v>
      </c>
      <c r="I469">
        <v>0</v>
      </c>
      <c r="J469">
        <v>0</v>
      </c>
      <c r="K469">
        <v>0</v>
      </c>
      <c r="L469">
        <v>0</v>
      </c>
      <c r="M469">
        <v>0</v>
      </c>
      <c r="N469">
        <v>0</v>
      </c>
      <c r="O469">
        <v>0</v>
      </c>
      <c r="P469">
        <v>0</v>
      </c>
      <c r="Q469">
        <v>0</v>
      </c>
      <c r="R469">
        <v>0</v>
      </c>
      <c r="S469">
        <v>0</v>
      </c>
      <c r="T469">
        <v>0</v>
      </c>
    </row>
    <row r="470" spans="1:20">
      <c r="A470" t="s">
        <v>326</v>
      </c>
      <c r="B470" t="s">
        <v>326</v>
      </c>
      <c r="C470" t="s">
        <v>326</v>
      </c>
      <c r="D470">
        <v>0</v>
      </c>
      <c r="E470">
        <v>0</v>
      </c>
      <c r="F470">
        <v>0</v>
      </c>
      <c r="G470">
        <v>0</v>
      </c>
      <c r="H470">
        <v>0</v>
      </c>
      <c r="I470">
        <v>0</v>
      </c>
      <c r="J470">
        <v>0</v>
      </c>
      <c r="K470">
        <v>0</v>
      </c>
      <c r="L470">
        <v>0</v>
      </c>
      <c r="M470">
        <v>0</v>
      </c>
      <c r="N470">
        <v>0</v>
      </c>
      <c r="O470">
        <v>0</v>
      </c>
      <c r="P470">
        <v>0</v>
      </c>
      <c r="Q470">
        <v>0</v>
      </c>
      <c r="R470">
        <v>0</v>
      </c>
      <c r="S470">
        <v>0</v>
      </c>
      <c r="T470">
        <v>0</v>
      </c>
    </row>
    <row r="471" spans="1:20">
      <c r="A471" t="s">
        <v>326</v>
      </c>
      <c r="B471" t="s">
        <v>326</v>
      </c>
      <c r="C471" t="s">
        <v>326</v>
      </c>
      <c r="D471">
        <v>0</v>
      </c>
      <c r="E471">
        <v>0</v>
      </c>
      <c r="F471">
        <v>0</v>
      </c>
      <c r="G471">
        <v>0</v>
      </c>
      <c r="H471">
        <v>0</v>
      </c>
      <c r="I471">
        <v>0</v>
      </c>
      <c r="J471">
        <v>0</v>
      </c>
      <c r="K471">
        <v>0</v>
      </c>
      <c r="L471">
        <v>0</v>
      </c>
      <c r="M471">
        <v>0</v>
      </c>
      <c r="N471">
        <v>0</v>
      </c>
      <c r="O471">
        <v>0</v>
      </c>
      <c r="P471">
        <v>0</v>
      </c>
      <c r="Q471">
        <v>0</v>
      </c>
      <c r="R471">
        <v>0</v>
      </c>
      <c r="S471">
        <v>0</v>
      </c>
      <c r="T471">
        <v>0</v>
      </c>
    </row>
    <row r="472" spans="1:20">
      <c r="A472" t="s">
        <v>326</v>
      </c>
      <c r="B472" t="s">
        <v>326</v>
      </c>
      <c r="C472" t="s">
        <v>326</v>
      </c>
      <c r="D472">
        <v>0</v>
      </c>
      <c r="E472">
        <v>0</v>
      </c>
      <c r="F472">
        <v>0</v>
      </c>
      <c r="G472">
        <v>0</v>
      </c>
      <c r="H472">
        <v>0</v>
      </c>
      <c r="I472">
        <v>0</v>
      </c>
      <c r="J472">
        <v>0</v>
      </c>
      <c r="K472">
        <v>0</v>
      </c>
      <c r="L472">
        <v>0</v>
      </c>
      <c r="M472">
        <v>0</v>
      </c>
      <c r="N472">
        <v>0</v>
      </c>
      <c r="O472">
        <v>0</v>
      </c>
      <c r="P472">
        <v>0</v>
      </c>
      <c r="Q472">
        <v>0</v>
      </c>
      <c r="R472">
        <v>0</v>
      </c>
      <c r="S472">
        <v>0</v>
      </c>
      <c r="T472">
        <v>0</v>
      </c>
    </row>
    <row r="473" spans="1:20">
      <c r="A473" t="s">
        <v>326</v>
      </c>
      <c r="B473" t="s">
        <v>326</v>
      </c>
      <c r="C473" t="s">
        <v>326</v>
      </c>
      <c r="D473">
        <v>0</v>
      </c>
      <c r="E473">
        <v>0</v>
      </c>
      <c r="F473">
        <v>0</v>
      </c>
      <c r="G473">
        <v>0</v>
      </c>
      <c r="H473">
        <v>0</v>
      </c>
      <c r="I473">
        <v>0</v>
      </c>
      <c r="J473">
        <v>0</v>
      </c>
      <c r="K473">
        <v>0</v>
      </c>
      <c r="L473">
        <v>0</v>
      </c>
      <c r="M473">
        <v>0</v>
      </c>
      <c r="N473">
        <v>0</v>
      </c>
      <c r="O473">
        <v>0</v>
      </c>
      <c r="P473">
        <v>0</v>
      </c>
      <c r="Q473">
        <v>0</v>
      </c>
      <c r="R473">
        <v>0</v>
      </c>
      <c r="S473">
        <v>0</v>
      </c>
      <c r="T473">
        <v>0</v>
      </c>
    </row>
    <row r="474" spans="1:20">
      <c r="A474" t="s">
        <v>326</v>
      </c>
      <c r="B474" t="s">
        <v>326</v>
      </c>
      <c r="C474" t="s">
        <v>326</v>
      </c>
      <c r="D474">
        <v>0</v>
      </c>
      <c r="E474">
        <v>0</v>
      </c>
      <c r="F474">
        <v>0</v>
      </c>
      <c r="G474">
        <v>0</v>
      </c>
      <c r="H474">
        <v>0</v>
      </c>
      <c r="I474">
        <v>0</v>
      </c>
      <c r="J474">
        <v>0</v>
      </c>
      <c r="K474">
        <v>0</v>
      </c>
      <c r="L474">
        <v>0</v>
      </c>
      <c r="M474">
        <v>0</v>
      </c>
      <c r="N474">
        <v>0</v>
      </c>
      <c r="O474">
        <v>0</v>
      </c>
      <c r="P474">
        <v>0</v>
      </c>
      <c r="Q474">
        <v>0</v>
      </c>
      <c r="R474">
        <v>0</v>
      </c>
      <c r="S474">
        <v>0</v>
      </c>
      <c r="T474">
        <v>0</v>
      </c>
    </row>
    <row r="475" spans="1:20">
      <c r="A475" t="s">
        <v>326</v>
      </c>
      <c r="B475" t="s">
        <v>326</v>
      </c>
      <c r="C475" t="s">
        <v>326</v>
      </c>
      <c r="D475">
        <v>0</v>
      </c>
      <c r="E475">
        <v>0</v>
      </c>
      <c r="F475">
        <v>0</v>
      </c>
      <c r="G475">
        <v>0</v>
      </c>
      <c r="H475">
        <v>0</v>
      </c>
      <c r="I475">
        <v>0</v>
      </c>
      <c r="J475">
        <v>0</v>
      </c>
      <c r="K475">
        <v>0</v>
      </c>
      <c r="L475">
        <v>0</v>
      </c>
      <c r="M475">
        <v>0</v>
      </c>
      <c r="N475">
        <v>0</v>
      </c>
      <c r="O475">
        <v>0</v>
      </c>
      <c r="P475">
        <v>0</v>
      </c>
      <c r="Q475">
        <v>0</v>
      </c>
      <c r="R475">
        <v>0</v>
      </c>
      <c r="S475">
        <v>0</v>
      </c>
      <c r="T475">
        <v>0</v>
      </c>
    </row>
    <row r="476" spans="1:20">
      <c r="A476" t="s">
        <v>326</v>
      </c>
      <c r="B476" t="s">
        <v>326</v>
      </c>
      <c r="C476" t="s">
        <v>326</v>
      </c>
      <c r="D476">
        <v>0</v>
      </c>
      <c r="E476">
        <v>0</v>
      </c>
      <c r="F476">
        <v>0</v>
      </c>
      <c r="G476">
        <v>0</v>
      </c>
      <c r="H476">
        <v>0</v>
      </c>
      <c r="I476">
        <v>0</v>
      </c>
      <c r="J476">
        <v>0</v>
      </c>
      <c r="K476">
        <v>0</v>
      </c>
      <c r="L476">
        <v>0</v>
      </c>
      <c r="M476">
        <v>0</v>
      </c>
      <c r="N476">
        <v>0</v>
      </c>
      <c r="O476">
        <v>0</v>
      </c>
      <c r="P476">
        <v>0</v>
      </c>
      <c r="Q476">
        <v>0</v>
      </c>
      <c r="R476">
        <v>0</v>
      </c>
      <c r="S476">
        <v>0</v>
      </c>
      <c r="T476">
        <v>0</v>
      </c>
    </row>
    <row r="477" spans="1:20">
      <c r="A477" t="s">
        <v>326</v>
      </c>
      <c r="B477" t="s">
        <v>326</v>
      </c>
      <c r="C477" t="s">
        <v>326</v>
      </c>
      <c r="D477">
        <v>0</v>
      </c>
      <c r="E477">
        <v>0</v>
      </c>
      <c r="F477">
        <v>0</v>
      </c>
      <c r="G477">
        <v>0</v>
      </c>
      <c r="H477">
        <v>0</v>
      </c>
      <c r="I477">
        <v>0</v>
      </c>
      <c r="J477">
        <v>0</v>
      </c>
      <c r="K477">
        <v>0</v>
      </c>
      <c r="L477">
        <v>0</v>
      </c>
      <c r="M477">
        <v>0</v>
      </c>
      <c r="N477">
        <v>0</v>
      </c>
      <c r="O477">
        <v>0</v>
      </c>
      <c r="P477">
        <v>0</v>
      </c>
      <c r="Q477">
        <v>0</v>
      </c>
      <c r="R477">
        <v>0</v>
      </c>
      <c r="S477">
        <v>0</v>
      </c>
      <c r="T477">
        <v>0</v>
      </c>
    </row>
    <row r="478" spans="1:20">
      <c r="A478" t="s">
        <v>326</v>
      </c>
      <c r="B478" t="s">
        <v>326</v>
      </c>
      <c r="C478" t="s">
        <v>326</v>
      </c>
      <c r="D478">
        <v>0</v>
      </c>
      <c r="E478">
        <v>0</v>
      </c>
      <c r="F478">
        <v>0</v>
      </c>
      <c r="G478">
        <v>0</v>
      </c>
      <c r="H478">
        <v>0</v>
      </c>
      <c r="I478">
        <v>0</v>
      </c>
      <c r="J478">
        <v>0</v>
      </c>
      <c r="K478">
        <v>0</v>
      </c>
      <c r="L478">
        <v>0</v>
      </c>
      <c r="M478">
        <v>0</v>
      </c>
      <c r="N478">
        <v>0</v>
      </c>
      <c r="O478">
        <v>0</v>
      </c>
      <c r="P478">
        <v>0</v>
      </c>
      <c r="Q478">
        <v>0</v>
      </c>
      <c r="R478">
        <v>0</v>
      </c>
      <c r="S478">
        <v>0</v>
      </c>
      <c r="T478">
        <v>0</v>
      </c>
    </row>
    <row r="479" spans="1:20">
      <c r="A479" t="s">
        <v>326</v>
      </c>
      <c r="B479" t="s">
        <v>326</v>
      </c>
      <c r="C479" t="s">
        <v>326</v>
      </c>
      <c r="D479">
        <v>0</v>
      </c>
      <c r="E479">
        <v>0</v>
      </c>
      <c r="F479">
        <v>0</v>
      </c>
      <c r="G479">
        <v>0</v>
      </c>
      <c r="H479">
        <v>0</v>
      </c>
      <c r="I479">
        <v>0</v>
      </c>
      <c r="J479">
        <v>0</v>
      </c>
      <c r="K479">
        <v>0</v>
      </c>
      <c r="L479">
        <v>0</v>
      </c>
      <c r="M479">
        <v>0</v>
      </c>
      <c r="N479">
        <v>0</v>
      </c>
      <c r="O479">
        <v>0</v>
      </c>
      <c r="P479">
        <v>0</v>
      </c>
      <c r="Q479">
        <v>0</v>
      </c>
      <c r="R479">
        <v>0</v>
      </c>
      <c r="S479">
        <v>0</v>
      </c>
      <c r="T479">
        <v>0</v>
      </c>
    </row>
    <row r="480" spans="1:20">
      <c r="A480" t="s">
        <v>326</v>
      </c>
      <c r="B480" t="s">
        <v>326</v>
      </c>
      <c r="C480" t="s">
        <v>326</v>
      </c>
      <c r="D480">
        <v>0</v>
      </c>
      <c r="E480">
        <v>0</v>
      </c>
      <c r="F480">
        <v>0</v>
      </c>
      <c r="G480">
        <v>0</v>
      </c>
      <c r="H480">
        <v>0</v>
      </c>
      <c r="I480">
        <v>0</v>
      </c>
      <c r="J480">
        <v>0</v>
      </c>
      <c r="K480">
        <v>0</v>
      </c>
      <c r="L480">
        <v>0</v>
      </c>
      <c r="M480">
        <v>0</v>
      </c>
      <c r="N480">
        <v>0</v>
      </c>
      <c r="O480">
        <v>0</v>
      </c>
      <c r="P480">
        <v>0</v>
      </c>
      <c r="Q480">
        <v>0</v>
      </c>
      <c r="R480">
        <v>0</v>
      </c>
      <c r="S480">
        <v>0</v>
      </c>
      <c r="T480">
        <v>0</v>
      </c>
    </row>
    <row r="481" spans="1:20">
      <c r="A481" t="s">
        <v>326</v>
      </c>
      <c r="B481" t="s">
        <v>326</v>
      </c>
      <c r="C481" t="s">
        <v>326</v>
      </c>
      <c r="D481">
        <v>0</v>
      </c>
      <c r="E481">
        <v>0</v>
      </c>
      <c r="F481">
        <v>0</v>
      </c>
      <c r="G481">
        <v>0</v>
      </c>
      <c r="H481">
        <v>0</v>
      </c>
      <c r="I481">
        <v>0</v>
      </c>
      <c r="J481">
        <v>0</v>
      </c>
      <c r="K481">
        <v>0</v>
      </c>
      <c r="L481">
        <v>0</v>
      </c>
      <c r="M481">
        <v>0</v>
      </c>
      <c r="N481">
        <v>0</v>
      </c>
      <c r="O481">
        <v>0</v>
      </c>
      <c r="P481">
        <v>0</v>
      </c>
      <c r="Q481">
        <v>0</v>
      </c>
      <c r="R481">
        <v>0</v>
      </c>
      <c r="S481">
        <v>0</v>
      </c>
      <c r="T481">
        <v>0</v>
      </c>
    </row>
    <row r="482" spans="1:20">
      <c r="A482" t="s">
        <v>326</v>
      </c>
      <c r="B482" t="s">
        <v>326</v>
      </c>
      <c r="C482" t="s">
        <v>326</v>
      </c>
      <c r="D482">
        <v>0</v>
      </c>
      <c r="E482">
        <v>0</v>
      </c>
      <c r="F482">
        <v>0</v>
      </c>
      <c r="G482">
        <v>0</v>
      </c>
      <c r="H482">
        <v>0</v>
      </c>
      <c r="I482">
        <v>0</v>
      </c>
      <c r="J482">
        <v>0</v>
      </c>
      <c r="K482">
        <v>0</v>
      </c>
      <c r="L482">
        <v>0</v>
      </c>
      <c r="M482">
        <v>0</v>
      </c>
      <c r="N482">
        <v>0</v>
      </c>
      <c r="O482">
        <v>0</v>
      </c>
      <c r="P482">
        <v>0</v>
      </c>
      <c r="Q482">
        <v>0</v>
      </c>
      <c r="R482">
        <v>0</v>
      </c>
      <c r="S482">
        <v>0</v>
      </c>
      <c r="T482">
        <v>0</v>
      </c>
    </row>
    <row r="483" spans="1:20">
      <c r="A483" t="s">
        <v>326</v>
      </c>
      <c r="B483" t="s">
        <v>326</v>
      </c>
      <c r="C483" t="s">
        <v>326</v>
      </c>
      <c r="D483">
        <v>0</v>
      </c>
      <c r="E483">
        <v>0</v>
      </c>
      <c r="F483">
        <v>0</v>
      </c>
      <c r="G483">
        <v>0</v>
      </c>
      <c r="H483">
        <v>0</v>
      </c>
      <c r="I483">
        <v>0</v>
      </c>
      <c r="J483">
        <v>0</v>
      </c>
      <c r="K483">
        <v>0</v>
      </c>
      <c r="L483">
        <v>0</v>
      </c>
      <c r="M483">
        <v>0</v>
      </c>
      <c r="N483">
        <v>0</v>
      </c>
      <c r="O483">
        <v>0</v>
      </c>
      <c r="P483">
        <v>0</v>
      </c>
      <c r="Q483">
        <v>0</v>
      </c>
      <c r="R483">
        <v>0</v>
      </c>
      <c r="S483">
        <v>0</v>
      </c>
      <c r="T483">
        <v>0</v>
      </c>
    </row>
    <row r="484" spans="1:20">
      <c r="A484" t="s">
        <v>326</v>
      </c>
      <c r="B484" t="s">
        <v>326</v>
      </c>
      <c r="C484" t="s">
        <v>326</v>
      </c>
      <c r="D484">
        <v>0</v>
      </c>
      <c r="E484">
        <v>0</v>
      </c>
      <c r="F484">
        <v>0</v>
      </c>
      <c r="G484">
        <v>0</v>
      </c>
      <c r="H484">
        <v>0</v>
      </c>
      <c r="I484">
        <v>0</v>
      </c>
      <c r="J484">
        <v>0</v>
      </c>
      <c r="K484">
        <v>0</v>
      </c>
      <c r="L484">
        <v>0</v>
      </c>
      <c r="M484">
        <v>0</v>
      </c>
      <c r="N484">
        <v>0</v>
      </c>
      <c r="O484">
        <v>0</v>
      </c>
      <c r="P484">
        <v>0</v>
      </c>
      <c r="Q484">
        <v>0</v>
      </c>
      <c r="R484">
        <v>0</v>
      </c>
      <c r="S484">
        <v>0</v>
      </c>
      <c r="T484">
        <v>0</v>
      </c>
    </row>
    <row r="485" spans="1:20">
      <c r="A485" t="s">
        <v>326</v>
      </c>
      <c r="B485" t="s">
        <v>326</v>
      </c>
      <c r="C485" t="s">
        <v>326</v>
      </c>
      <c r="D485">
        <v>0</v>
      </c>
      <c r="E485">
        <v>0</v>
      </c>
      <c r="F485">
        <v>0</v>
      </c>
      <c r="G485">
        <v>0</v>
      </c>
      <c r="H485">
        <v>0</v>
      </c>
      <c r="I485">
        <v>0</v>
      </c>
      <c r="J485">
        <v>0</v>
      </c>
      <c r="K485">
        <v>0</v>
      </c>
      <c r="L485">
        <v>0</v>
      </c>
      <c r="M485">
        <v>0</v>
      </c>
      <c r="N485">
        <v>0</v>
      </c>
      <c r="O485">
        <v>0</v>
      </c>
      <c r="P485">
        <v>0</v>
      </c>
      <c r="Q485">
        <v>0</v>
      </c>
      <c r="R485">
        <v>0</v>
      </c>
      <c r="S485">
        <v>0</v>
      </c>
      <c r="T485">
        <v>0</v>
      </c>
    </row>
    <row r="486" spans="1:20">
      <c r="A486" t="s">
        <v>326</v>
      </c>
      <c r="B486" t="s">
        <v>326</v>
      </c>
      <c r="C486" t="s">
        <v>326</v>
      </c>
      <c r="D486">
        <v>0</v>
      </c>
      <c r="E486">
        <v>0</v>
      </c>
      <c r="F486">
        <v>0</v>
      </c>
      <c r="G486">
        <v>0</v>
      </c>
      <c r="H486">
        <v>0</v>
      </c>
      <c r="I486">
        <v>0</v>
      </c>
      <c r="J486">
        <v>0</v>
      </c>
      <c r="K486">
        <v>0</v>
      </c>
      <c r="L486">
        <v>0</v>
      </c>
      <c r="M486">
        <v>0</v>
      </c>
      <c r="N486">
        <v>0</v>
      </c>
      <c r="O486">
        <v>0</v>
      </c>
      <c r="P486">
        <v>0</v>
      </c>
      <c r="Q486">
        <v>0</v>
      </c>
      <c r="R486">
        <v>0</v>
      </c>
      <c r="S486">
        <v>0</v>
      </c>
      <c r="T486">
        <v>0</v>
      </c>
    </row>
    <row r="487" spans="1:20">
      <c r="A487" t="s">
        <v>326</v>
      </c>
      <c r="B487" t="s">
        <v>326</v>
      </c>
      <c r="C487" t="s">
        <v>326</v>
      </c>
      <c r="D487">
        <v>0</v>
      </c>
      <c r="E487">
        <v>0</v>
      </c>
      <c r="F487">
        <v>0</v>
      </c>
      <c r="G487">
        <v>0</v>
      </c>
      <c r="H487">
        <v>0</v>
      </c>
      <c r="I487">
        <v>0</v>
      </c>
      <c r="J487">
        <v>0</v>
      </c>
      <c r="K487">
        <v>0</v>
      </c>
      <c r="L487">
        <v>0</v>
      </c>
      <c r="M487">
        <v>0</v>
      </c>
      <c r="N487">
        <v>0</v>
      </c>
      <c r="O487">
        <v>0</v>
      </c>
      <c r="P487">
        <v>0</v>
      </c>
      <c r="Q487">
        <v>0</v>
      </c>
      <c r="R487">
        <v>0</v>
      </c>
      <c r="S487">
        <v>0</v>
      </c>
      <c r="T487">
        <v>0</v>
      </c>
    </row>
    <row r="488" spans="1:20">
      <c r="A488" t="s">
        <v>326</v>
      </c>
      <c r="B488" t="s">
        <v>326</v>
      </c>
      <c r="C488" t="s">
        <v>326</v>
      </c>
      <c r="D488">
        <v>0</v>
      </c>
      <c r="E488">
        <v>0</v>
      </c>
      <c r="F488">
        <v>0</v>
      </c>
      <c r="G488">
        <v>0</v>
      </c>
      <c r="H488">
        <v>0</v>
      </c>
      <c r="I488">
        <v>0</v>
      </c>
      <c r="J488">
        <v>0</v>
      </c>
      <c r="K488">
        <v>0</v>
      </c>
      <c r="L488">
        <v>0</v>
      </c>
      <c r="M488">
        <v>0</v>
      </c>
      <c r="N488">
        <v>0</v>
      </c>
      <c r="O488">
        <v>0</v>
      </c>
      <c r="P488">
        <v>0</v>
      </c>
      <c r="Q488">
        <v>0</v>
      </c>
      <c r="R488">
        <v>0</v>
      </c>
      <c r="S488">
        <v>0</v>
      </c>
      <c r="T488">
        <v>0</v>
      </c>
    </row>
    <row r="489" spans="1:20">
      <c r="A489" t="s">
        <v>326</v>
      </c>
      <c r="B489" t="s">
        <v>326</v>
      </c>
      <c r="C489" t="s">
        <v>326</v>
      </c>
      <c r="D489">
        <v>0</v>
      </c>
      <c r="E489">
        <v>0</v>
      </c>
      <c r="F489">
        <v>0</v>
      </c>
      <c r="G489">
        <v>0</v>
      </c>
      <c r="H489">
        <v>0</v>
      </c>
      <c r="I489">
        <v>0</v>
      </c>
      <c r="J489">
        <v>0</v>
      </c>
      <c r="K489">
        <v>0</v>
      </c>
      <c r="L489">
        <v>0</v>
      </c>
      <c r="M489">
        <v>0</v>
      </c>
      <c r="N489">
        <v>0</v>
      </c>
      <c r="O489">
        <v>0</v>
      </c>
      <c r="P489">
        <v>0</v>
      </c>
      <c r="Q489">
        <v>0</v>
      </c>
      <c r="R489">
        <v>0</v>
      </c>
      <c r="S489">
        <v>0</v>
      </c>
      <c r="T489">
        <v>0</v>
      </c>
    </row>
    <row r="490" spans="1:20">
      <c r="A490" t="s">
        <v>326</v>
      </c>
      <c r="B490" t="s">
        <v>326</v>
      </c>
      <c r="C490" t="s">
        <v>326</v>
      </c>
      <c r="D490">
        <v>0</v>
      </c>
      <c r="E490">
        <v>0</v>
      </c>
      <c r="F490">
        <v>0</v>
      </c>
      <c r="G490">
        <v>0</v>
      </c>
      <c r="H490">
        <v>0</v>
      </c>
      <c r="I490">
        <v>0</v>
      </c>
      <c r="J490">
        <v>0</v>
      </c>
      <c r="K490">
        <v>0</v>
      </c>
      <c r="L490">
        <v>0</v>
      </c>
      <c r="M490">
        <v>0</v>
      </c>
      <c r="N490">
        <v>0</v>
      </c>
      <c r="O490">
        <v>0</v>
      </c>
      <c r="P490">
        <v>0</v>
      </c>
      <c r="Q490">
        <v>0</v>
      </c>
      <c r="R490">
        <v>0</v>
      </c>
      <c r="S490">
        <v>0</v>
      </c>
      <c r="T490">
        <v>0</v>
      </c>
    </row>
    <row r="491" spans="1:20">
      <c r="A491" t="s">
        <v>326</v>
      </c>
      <c r="B491" t="s">
        <v>326</v>
      </c>
      <c r="C491" t="s">
        <v>326</v>
      </c>
      <c r="D491">
        <v>0</v>
      </c>
      <c r="E491">
        <v>0</v>
      </c>
      <c r="F491">
        <v>0</v>
      </c>
      <c r="G491">
        <v>0</v>
      </c>
      <c r="H491">
        <v>0</v>
      </c>
      <c r="I491">
        <v>0</v>
      </c>
      <c r="J491">
        <v>0</v>
      </c>
      <c r="K491">
        <v>0</v>
      </c>
      <c r="L491">
        <v>0</v>
      </c>
      <c r="M491">
        <v>0</v>
      </c>
      <c r="N491">
        <v>0</v>
      </c>
      <c r="O491">
        <v>0</v>
      </c>
      <c r="P491">
        <v>0</v>
      </c>
      <c r="Q491">
        <v>0</v>
      </c>
      <c r="R491">
        <v>0</v>
      </c>
      <c r="S491">
        <v>0</v>
      </c>
      <c r="T491">
        <v>0</v>
      </c>
    </row>
    <row r="492" spans="1:20">
      <c r="A492" t="s">
        <v>326</v>
      </c>
      <c r="B492" t="s">
        <v>326</v>
      </c>
      <c r="C492" t="s">
        <v>326</v>
      </c>
      <c r="D492">
        <v>0</v>
      </c>
      <c r="E492">
        <v>0</v>
      </c>
      <c r="F492">
        <v>0</v>
      </c>
      <c r="G492">
        <v>0</v>
      </c>
      <c r="H492">
        <v>0</v>
      </c>
      <c r="I492">
        <v>0</v>
      </c>
      <c r="J492">
        <v>0</v>
      </c>
      <c r="K492">
        <v>0</v>
      </c>
      <c r="L492">
        <v>0</v>
      </c>
      <c r="M492">
        <v>0</v>
      </c>
      <c r="N492">
        <v>0</v>
      </c>
      <c r="O492">
        <v>0</v>
      </c>
      <c r="P492">
        <v>0</v>
      </c>
      <c r="Q492">
        <v>0</v>
      </c>
      <c r="R492">
        <v>0</v>
      </c>
      <c r="S492">
        <v>0</v>
      </c>
      <c r="T492">
        <v>0</v>
      </c>
    </row>
    <row r="493" spans="1:20">
      <c r="A493" t="s">
        <v>326</v>
      </c>
      <c r="B493" t="s">
        <v>326</v>
      </c>
      <c r="C493" t="s">
        <v>326</v>
      </c>
      <c r="D493">
        <v>0</v>
      </c>
      <c r="E493">
        <v>0</v>
      </c>
      <c r="F493">
        <v>0</v>
      </c>
      <c r="G493">
        <v>0</v>
      </c>
      <c r="H493">
        <v>0</v>
      </c>
      <c r="I493">
        <v>0</v>
      </c>
      <c r="J493">
        <v>0</v>
      </c>
      <c r="K493">
        <v>0</v>
      </c>
      <c r="L493">
        <v>0</v>
      </c>
      <c r="M493">
        <v>0</v>
      </c>
      <c r="N493">
        <v>0</v>
      </c>
      <c r="O493">
        <v>0</v>
      </c>
      <c r="P493">
        <v>0</v>
      </c>
      <c r="Q493">
        <v>0</v>
      </c>
      <c r="R493">
        <v>0</v>
      </c>
      <c r="S493">
        <v>0</v>
      </c>
      <c r="T493">
        <v>0</v>
      </c>
    </row>
    <row r="494" spans="1:20">
      <c r="A494" t="s">
        <v>326</v>
      </c>
      <c r="B494" t="s">
        <v>326</v>
      </c>
      <c r="C494" t="s">
        <v>326</v>
      </c>
      <c r="D494">
        <v>0</v>
      </c>
      <c r="E494">
        <v>0</v>
      </c>
      <c r="F494">
        <v>0</v>
      </c>
      <c r="G494">
        <v>0</v>
      </c>
      <c r="H494">
        <v>0</v>
      </c>
      <c r="I494">
        <v>0</v>
      </c>
      <c r="J494">
        <v>0</v>
      </c>
      <c r="K494">
        <v>0</v>
      </c>
      <c r="L494">
        <v>0</v>
      </c>
      <c r="M494">
        <v>0</v>
      </c>
      <c r="N494">
        <v>0</v>
      </c>
      <c r="O494">
        <v>0</v>
      </c>
      <c r="P494">
        <v>0</v>
      </c>
      <c r="Q494">
        <v>0</v>
      </c>
      <c r="R494">
        <v>0</v>
      </c>
      <c r="S494">
        <v>0</v>
      </c>
      <c r="T494">
        <v>0</v>
      </c>
    </row>
    <row r="495" spans="1:20">
      <c r="A495" t="s">
        <v>326</v>
      </c>
      <c r="B495" t="s">
        <v>326</v>
      </c>
      <c r="C495" t="s">
        <v>326</v>
      </c>
      <c r="D495">
        <v>0</v>
      </c>
      <c r="E495">
        <v>0</v>
      </c>
      <c r="F495">
        <v>0</v>
      </c>
      <c r="G495">
        <v>0</v>
      </c>
      <c r="H495">
        <v>0</v>
      </c>
      <c r="I495">
        <v>0</v>
      </c>
      <c r="J495">
        <v>0</v>
      </c>
      <c r="K495">
        <v>0</v>
      </c>
      <c r="L495">
        <v>0</v>
      </c>
      <c r="M495">
        <v>0</v>
      </c>
      <c r="N495">
        <v>0</v>
      </c>
      <c r="O495">
        <v>0</v>
      </c>
      <c r="P495">
        <v>0</v>
      </c>
      <c r="Q495">
        <v>0</v>
      </c>
      <c r="R495">
        <v>0</v>
      </c>
      <c r="S495">
        <v>0</v>
      </c>
      <c r="T495">
        <v>0</v>
      </c>
    </row>
    <row r="496" spans="1:20">
      <c r="A496" t="s">
        <v>326</v>
      </c>
      <c r="B496" t="s">
        <v>326</v>
      </c>
      <c r="C496" t="s">
        <v>326</v>
      </c>
      <c r="D496">
        <v>0</v>
      </c>
      <c r="E496">
        <v>0</v>
      </c>
      <c r="F496">
        <v>0</v>
      </c>
      <c r="G496">
        <v>0</v>
      </c>
      <c r="H496">
        <v>0</v>
      </c>
      <c r="I496">
        <v>0</v>
      </c>
      <c r="J496">
        <v>0</v>
      </c>
      <c r="K496">
        <v>0</v>
      </c>
      <c r="L496">
        <v>0</v>
      </c>
      <c r="M496">
        <v>0</v>
      </c>
      <c r="N496">
        <v>0</v>
      </c>
      <c r="O496">
        <v>0</v>
      </c>
      <c r="P496">
        <v>0</v>
      </c>
      <c r="Q496">
        <v>0</v>
      </c>
      <c r="R496">
        <v>0</v>
      </c>
      <c r="S496">
        <v>0</v>
      </c>
      <c r="T496">
        <v>0</v>
      </c>
    </row>
    <row r="497" spans="1:20">
      <c r="A497" t="s">
        <v>326</v>
      </c>
      <c r="B497" t="s">
        <v>326</v>
      </c>
      <c r="C497" t="s">
        <v>326</v>
      </c>
      <c r="D497">
        <v>0</v>
      </c>
      <c r="E497">
        <v>0</v>
      </c>
      <c r="F497">
        <v>0</v>
      </c>
      <c r="G497">
        <v>0</v>
      </c>
      <c r="H497">
        <v>0</v>
      </c>
      <c r="I497">
        <v>0</v>
      </c>
      <c r="J497">
        <v>0</v>
      </c>
      <c r="K497">
        <v>0</v>
      </c>
      <c r="L497">
        <v>0</v>
      </c>
      <c r="M497">
        <v>0</v>
      </c>
      <c r="N497">
        <v>0</v>
      </c>
      <c r="O497">
        <v>0</v>
      </c>
      <c r="P497">
        <v>0</v>
      </c>
      <c r="Q497">
        <v>0</v>
      </c>
      <c r="R497">
        <v>0</v>
      </c>
      <c r="S497">
        <v>0</v>
      </c>
      <c r="T497">
        <v>0</v>
      </c>
    </row>
    <row r="498" spans="1:20">
      <c r="A498" t="s">
        <v>326</v>
      </c>
      <c r="B498" t="s">
        <v>326</v>
      </c>
      <c r="C498" t="s">
        <v>326</v>
      </c>
      <c r="D498">
        <v>0</v>
      </c>
      <c r="E498">
        <v>0</v>
      </c>
      <c r="F498">
        <v>0</v>
      </c>
      <c r="G498">
        <v>0</v>
      </c>
      <c r="H498">
        <v>0</v>
      </c>
      <c r="I498">
        <v>0</v>
      </c>
      <c r="J498">
        <v>0</v>
      </c>
      <c r="K498">
        <v>0</v>
      </c>
      <c r="L498">
        <v>0</v>
      </c>
      <c r="M498">
        <v>0</v>
      </c>
      <c r="N498">
        <v>0</v>
      </c>
      <c r="O498">
        <v>0</v>
      </c>
      <c r="P498">
        <v>0</v>
      </c>
      <c r="Q498">
        <v>0</v>
      </c>
      <c r="R498">
        <v>0</v>
      </c>
      <c r="S498">
        <v>0</v>
      </c>
      <c r="T498">
        <v>0</v>
      </c>
    </row>
    <row r="499" spans="1:20">
      <c r="A499" t="s">
        <v>326</v>
      </c>
      <c r="B499" t="s">
        <v>326</v>
      </c>
      <c r="C499" t="s">
        <v>326</v>
      </c>
      <c r="D499">
        <v>0</v>
      </c>
      <c r="E499">
        <v>0</v>
      </c>
      <c r="F499">
        <v>0</v>
      </c>
      <c r="G499">
        <v>0</v>
      </c>
      <c r="H499">
        <v>0</v>
      </c>
      <c r="I499">
        <v>0</v>
      </c>
      <c r="J499">
        <v>0</v>
      </c>
      <c r="K499">
        <v>0</v>
      </c>
      <c r="L499">
        <v>0</v>
      </c>
      <c r="M499">
        <v>0</v>
      </c>
      <c r="N499">
        <v>0</v>
      </c>
      <c r="O499">
        <v>0</v>
      </c>
      <c r="P499">
        <v>0</v>
      </c>
      <c r="Q499">
        <v>0</v>
      </c>
      <c r="R499">
        <v>0</v>
      </c>
      <c r="S499">
        <v>0</v>
      </c>
      <c r="T499">
        <v>0</v>
      </c>
    </row>
    <row r="500" spans="1:20">
      <c r="A500" t="s">
        <v>326</v>
      </c>
      <c r="B500" t="s">
        <v>326</v>
      </c>
      <c r="C500" t="s">
        <v>326</v>
      </c>
      <c r="D500">
        <v>0</v>
      </c>
      <c r="E500">
        <v>0</v>
      </c>
      <c r="F500">
        <v>0</v>
      </c>
      <c r="G500">
        <v>0</v>
      </c>
      <c r="H500">
        <v>0</v>
      </c>
      <c r="I500">
        <v>0</v>
      </c>
      <c r="J500">
        <v>0</v>
      </c>
      <c r="K500">
        <v>0</v>
      </c>
      <c r="L500">
        <v>0</v>
      </c>
      <c r="M500">
        <v>0</v>
      </c>
      <c r="N500">
        <v>0</v>
      </c>
      <c r="O500">
        <v>0</v>
      </c>
      <c r="P500">
        <v>0</v>
      </c>
      <c r="Q500">
        <v>0</v>
      </c>
      <c r="R500">
        <v>0</v>
      </c>
      <c r="S500">
        <v>0</v>
      </c>
      <c r="T500">
        <v>0</v>
      </c>
    </row>
    <row r="501" spans="1:20">
      <c r="A501" t="s">
        <v>326</v>
      </c>
      <c r="B501" t="s">
        <v>326</v>
      </c>
      <c r="C501" t="s">
        <v>326</v>
      </c>
      <c r="D501">
        <v>0</v>
      </c>
      <c r="E501">
        <v>0</v>
      </c>
      <c r="F501">
        <v>0</v>
      </c>
      <c r="G501">
        <v>0</v>
      </c>
      <c r="H501">
        <v>0</v>
      </c>
      <c r="I501">
        <v>0</v>
      </c>
      <c r="J501">
        <v>0</v>
      </c>
      <c r="K501">
        <v>0</v>
      </c>
      <c r="L501">
        <v>0</v>
      </c>
      <c r="M501">
        <v>0</v>
      </c>
      <c r="N501">
        <v>0</v>
      </c>
      <c r="O501">
        <v>0</v>
      </c>
      <c r="P501">
        <v>0</v>
      </c>
      <c r="Q501">
        <v>0</v>
      </c>
      <c r="R501">
        <v>0</v>
      </c>
      <c r="S501">
        <v>0</v>
      </c>
      <c r="T501">
        <v>0</v>
      </c>
    </row>
    <row r="502" spans="1:20">
      <c r="A502" t="s">
        <v>326</v>
      </c>
      <c r="B502" t="s">
        <v>326</v>
      </c>
      <c r="C502" t="s">
        <v>326</v>
      </c>
      <c r="D502">
        <v>0</v>
      </c>
      <c r="E502">
        <v>0</v>
      </c>
      <c r="F502">
        <v>0</v>
      </c>
      <c r="G502">
        <v>0</v>
      </c>
      <c r="H502">
        <v>0</v>
      </c>
      <c r="I502">
        <v>0</v>
      </c>
      <c r="J502">
        <v>0</v>
      </c>
      <c r="K502">
        <v>0</v>
      </c>
      <c r="L502">
        <v>0</v>
      </c>
      <c r="M502">
        <v>0</v>
      </c>
      <c r="N502">
        <v>0</v>
      </c>
      <c r="O502">
        <v>0</v>
      </c>
      <c r="P502">
        <v>0</v>
      </c>
      <c r="Q502">
        <v>0</v>
      </c>
      <c r="R502">
        <v>0</v>
      </c>
      <c r="S502">
        <v>0</v>
      </c>
      <c r="T502">
        <v>0</v>
      </c>
    </row>
    <row r="503" spans="1:20">
      <c r="A503" t="s">
        <v>326</v>
      </c>
      <c r="B503" t="s">
        <v>326</v>
      </c>
      <c r="C503" t="s">
        <v>326</v>
      </c>
      <c r="D503">
        <v>0</v>
      </c>
      <c r="E503">
        <v>0</v>
      </c>
      <c r="F503">
        <v>0</v>
      </c>
      <c r="G503">
        <v>0</v>
      </c>
      <c r="H503">
        <v>0</v>
      </c>
      <c r="I503">
        <v>0</v>
      </c>
      <c r="J503">
        <v>0</v>
      </c>
      <c r="K503">
        <v>0</v>
      </c>
      <c r="L503">
        <v>0</v>
      </c>
      <c r="M503">
        <v>0</v>
      </c>
      <c r="N503">
        <v>0</v>
      </c>
      <c r="O503">
        <v>0</v>
      </c>
      <c r="P503">
        <v>0</v>
      </c>
      <c r="Q503">
        <v>0</v>
      </c>
      <c r="R503">
        <v>0</v>
      </c>
      <c r="S503">
        <v>0</v>
      </c>
      <c r="T503">
        <v>0</v>
      </c>
    </row>
    <row r="504" spans="1:20">
      <c r="A504" t="s">
        <v>326</v>
      </c>
      <c r="B504" t="s">
        <v>326</v>
      </c>
      <c r="C504" t="s">
        <v>326</v>
      </c>
      <c r="D504">
        <v>0</v>
      </c>
      <c r="E504">
        <v>0</v>
      </c>
      <c r="F504">
        <v>0</v>
      </c>
      <c r="G504">
        <v>0</v>
      </c>
      <c r="H504">
        <v>0</v>
      </c>
      <c r="I504">
        <v>0</v>
      </c>
      <c r="J504">
        <v>0</v>
      </c>
      <c r="K504">
        <v>0</v>
      </c>
      <c r="L504">
        <v>0</v>
      </c>
      <c r="M504">
        <v>0</v>
      </c>
      <c r="N504">
        <v>0</v>
      </c>
      <c r="O504">
        <v>0</v>
      </c>
      <c r="P504">
        <v>0</v>
      </c>
      <c r="Q504">
        <v>0</v>
      </c>
      <c r="R504">
        <v>0</v>
      </c>
      <c r="S504">
        <v>0</v>
      </c>
      <c r="T504">
        <v>0</v>
      </c>
    </row>
    <row r="505" spans="1:20">
      <c r="A505" t="s">
        <v>326</v>
      </c>
      <c r="B505" t="s">
        <v>326</v>
      </c>
      <c r="C505" t="s">
        <v>326</v>
      </c>
      <c r="D505">
        <v>0</v>
      </c>
      <c r="E505">
        <v>0</v>
      </c>
      <c r="F505">
        <v>0</v>
      </c>
      <c r="G505">
        <v>0</v>
      </c>
      <c r="H505">
        <v>0</v>
      </c>
      <c r="I505">
        <v>0</v>
      </c>
      <c r="J505">
        <v>0</v>
      </c>
      <c r="K505">
        <v>0</v>
      </c>
      <c r="L505">
        <v>0</v>
      </c>
      <c r="M505">
        <v>0</v>
      </c>
      <c r="N505">
        <v>0</v>
      </c>
      <c r="O505">
        <v>0</v>
      </c>
      <c r="P505">
        <v>0</v>
      </c>
      <c r="Q505">
        <v>0</v>
      </c>
      <c r="R505">
        <v>0</v>
      </c>
      <c r="S505">
        <v>0</v>
      </c>
      <c r="T505">
        <v>0</v>
      </c>
    </row>
    <row r="506" spans="1:20">
      <c r="A506" t="s">
        <v>326</v>
      </c>
      <c r="B506" t="s">
        <v>326</v>
      </c>
      <c r="C506" t="s">
        <v>326</v>
      </c>
      <c r="D506">
        <v>0</v>
      </c>
      <c r="E506">
        <v>0</v>
      </c>
      <c r="F506">
        <v>0</v>
      </c>
      <c r="G506">
        <v>0</v>
      </c>
      <c r="H506">
        <v>0</v>
      </c>
      <c r="I506">
        <v>0</v>
      </c>
      <c r="J506">
        <v>0</v>
      </c>
      <c r="K506">
        <v>0</v>
      </c>
      <c r="L506">
        <v>0</v>
      </c>
      <c r="M506">
        <v>0</v>
      </c>
      <c r="N506">
        <v>0</v>
      </c>
      <c r="O506">
        <v>0</v>
      </c>
      <c r="P506">
        <v>0</v>
      </c>
      <c r="Q506">
        <v>0</v>
      </c>
      <c r="R506">
        <v>0</v>
      </c>
      <c r="S506">
        <v>0</v>
      </c>
      <c r="T506">
        <v>0</v>
      </c>
    </row>
    <row r="507" spans="1:20">
      <c r="A507" t="s">
        <v>326</v>
      </c>
      <c r="B507" t="s">
        <v>326</v>
      </c>
      <c r="C507" t="s">
        <v>326</v>
      </c>
      <c r="D507">
        <v>0</v>
      </c>
      <c r="E507">
        <v>0</v>
      </c>
      <c r="F507">
        <v>0</v>
      </c>
      <c r="G507">
        <v>0</v>
      </c>
      <c r="H507">
        <v>0</v>
      </c>
      <c r="I507">
        <v>0</v>
      </c>
      <c r="J507">
        <v>0</v>
      </c>
      <c r="K507">
        <v>0</v>
      </c>
      <c r="L507">
        <v>0</v>
      </c>
      <c r="M507">
        <v>0</v>
      </c>
      <c r="N507">
        <v>0</v>
      </c>
      <c r="O507">
        <v>0</v>
      </c>
      <c r="P507">
        <v>0</v>
      </c>
      <c r="Q507">
        <v>0</v>
      </c>
      <c r="R507">
        <v>0</v>
      </c>
      <c r="S507">
        <v>0</v>
      </c>
      <c r="T507">
        <v>0</v>
      </c>
    </row>
    <row r="508" spans="1:20">
      <c r="A508" t="s">
        <v>326</v>
      </c>
      <c r="B508" t="s">
        <v>326</v>
      </c>
      <c r="C508" t="s">
        <v>326</v>
      </c>
      <c r="D508">
        <v>0</v>
      </c>
      <c r="E508">
        <v>0</v>
      </c>
      <c r="F508">
        <v>0</v>
      </c>
      <c r="G508">
        <v>0</v>
      </c>
      <c r="H508">
        <v>0</v>
      </c>
      <c r="I508">
        <v>0</v>
      </c>
      <c r="J508">
        <v>0</v>
      </c>
      <c r="K508">
        <v>0</v>
      </c>
      <c r="L508">
        <v>0</v>
      </c>
      <c r="M508">
        <v>0</v>
      </c>
      <c r="N508">
        <v>0</v>
      </c>
      <c r="O508">
        <v>0</v>
      </c>
      <c r="P508">
        <v>0</v>
      </c>
      <c r="Q508">
        <v>0</v>
      </c>
      <c r="R508">
        <v>0</v>
      </c>
      <c r="S508">
        <v>0</v>
      </c>
      <c r="T508">
        <v>0</v>
      </c>
    </row>
    <row r="509" spans="1:20">
      <c r="A509" t="s">
        <v>326</v>
      </c>
      <c r="B509" t="s">
        <v>326</v>
      </c>
      <c r="C509" t="s">
        <v>326</v>
      </c>
      <c r="D509">
        <v>0</v>
      </c>
      <c r="E509">
        <v>0</v>
      </c>
      <c r="F509">
        <v>0</v>
      </c>
      <c r="G509">
        <v>0</v>
      </c>
      <c r="H509">
        <v>0</v>
      </c>
      <c r="I509">
        <v>0</v>
      </c>
      <c r="J509">
        <v>0</v>
      </c>
      <c r="K509">
        <v>0</v>
      </c>
      <c r="L509">
        <v>0</v>
      </c>
      <c r="M509">
        <v>0</v>
      </c>
      <c r="N509">
        <v>0</v>
      </c>
      <c r="O509">
        <v>0</v>
      </c>
      <c r="P509">
        <v>0</v>
      </c>
      <c r="Q509">
        <v>0</v>
      </c>
      <c r="R509">
        <v>0</v>
      </c>
      <c r="S509">
        <v>0</v>
      </c>
      <c r="T509">
        <v>0</v>
      </c>
    </row>
    <row r="510" spans="1:20">
      <c r="A510" t="s">
        <v>326</v>
      </c>
      <c r="B510" t="s">
        <v>326</v>
      </c>
      <c r="C510" t="s">
        <v>326</v>
      </c>
      <c r="D510">
        <v>0</v>
      </c>
      <c r="E510">
        <v>0</v>
      </c>
      <c r="F510">
        <v>0</v>
      </c>
      <c r="G510">
        <v>0</v>
      </c>
      <c r="H510">
        <v>0</v>
      </c>
      <c r="I510">
        <v>0</v>
      </c>
      <c r="J510">
        <v>0</v>
      </c>
      <c r="K510">
        <v>0</v>
      </c>
      <c r="L510">
        <v>0</v>
      </c>
      <c r="M510">
        <v>0</v>
      </c>
      <c r="N510">
        <v>0</v>
      </c>
      <c r="O510">
        <v>0</v>
      </c>
      <c r="P510">
        <v>0</v>
      </c>
      <c r="Q510">
        <v>0</v>
      </c>
      <c r="R510">
        <v>0</v>
      </c>
      <c r="S510">
        <v>0</v>
      </c>
      <c r="T510">
        <v>0</v>
      </c>
    </row>
    <row r="511" spans="1:20">
      <c r="A511" t="s">
        <v>326</v>
      </c>
      <c r="B511" t="s">
        <v>326</v>
      </c>
      <c r="C511" t="s">
        <v>326</v>
      </c>
      <c r="D511">
        <v>0</v>
      </c>
      <c r="E511">
        <v>0</v>
      </c>
      <c r="F511">
        <v>0</v>
      </c>
      <c r="G511">
        <v>0</v>
      </c>
      <c r="H511">
        <v>0</v>
      </c>
      <c r="I511">
        <v>0</v>
      </c>
      <c r="J511">
        <v>0</v>
      </c>
      <c r="K511">
        <v>0</v>
      </c>
      <c r="L511">
        <v>0</v>
      </c>
      <c r="M511">
        <v>0</v>
      </c>
      <c r="N511">
        <v>0</v>
      </c>
      <c r="O511">
        <v>0</v>
      </c>
      <c r="P511">
        <v>0</v>
      </c>
      <c r="Q511">
        <v>0</v>
      </c>
      <c r="R511">
        <v>0</v>
      </c>
      <c r="S511">
        <v>0</v>
      </c>
      <c r="T511">
        <v>0</v>
      </c>
    </row>
    <row r="512" spans="1:20">
      <c r="A512" t="s">
        <v>326</v>
      </c>
      <c r="B512" t="s">
        <v>326</v>
      </c>
      <c r="C512" t="s">
        <v>326</v>
      </c>
      <c r="D512">
        <v>0</v>
      </c>
      <c r="E512">
        <v>0</v>
      </c>
      <c r="F512">
        <v>0</v>
      </c>
      <c r="G512">
        <v>0</v>
      </c>
      <c r="H512">
        <v>0</v>
      </c>
      <c r="I512">
        <v>0</v>
      </c>
      <c r="J512">
        <v>0</v>
      </c>
      <c r="K512">
        <v>0</v>
      </c>
      <c r="L512">
        <v>0</v>
      </c>
      <c r="M512">
        <v>0</v>
      </c>
      <c r="N512">
        <v>0</v>
      </c>
      <c r="O512">
        <v>0</v>
      </c>
      <c r="P512">
        <v>0</v>
      </c>
      <c r="Q512">
        <v>0</v>
      </c>
      <c r="R512">
        <v>0</v>
      </c>
      <c r="S512">
        <v>0</v>
      </c>
      <c r="T512">
        <v>0</v>
      </c>
    </row>
    <row r="513" spans="1:20">
      <c r="A513" t="s">
        <v>326</v>
      </c>
      <c r="B513" t="s">
        <v>326</v>
      </c>
      <c r="C513" t="s">
        <v>326</v>
      </c>
      <c r="D513">
        <v>0</v>
      </c>
      <c r="E513">
        <v>0</v>
      </c>
      <c r="F513">
        <v>0</v>
      </c>
      <c r="G513">
        <v>0</v>
      </c>
      <c r="H513">
        <v>0</v>
      </c>
      <c r="I513">
        <v>0</v>
      </c>
      <c r="J513">
        <v>0</v>
      </c>
      <c r="K513">
        <v>0</v>
      </c>
      <c r="L513">
        <v>0</v>
      </c>
      <c r="M513">
        <v>0</v>
      </c>
      <c r="N513">
        <v>0</v>
      </c>
      <c r="O513">
        <v>0</v>
      </c>
      <c r="P513">
        <v>0</v>
      </c>
      <c r="Q513">
        <v>0</v>
      </c>
      <c r="R513">
        <v>0</v>
      </c>
      <c r="S513">
        <v>0</v>
      </c>
      <c r="T513">
        <v>0</v>
      </c>
    </row>
    <row r="514" spans="1:20">
      <c r="A514" t="s">
        <v>326</v>
      </c>
      <c r="B514" t="s">
        <v>326</v>
      </c>
      <c r="C514" t="s">
        <v>326</v>
      </c>
      <c r="D514">
        <v>0</v>
      </c>
      <c r="E514">
        <v>0</v>
      </c>
      <c r="F514">
        <v>0</v>
      </c>
      <c r="G514">
        <v>0</v>
      </c>
      <c r="H514">
        <v>0</v>
      </c>
      <c r="I514">
        <v>0</v>
      </c>
      <c r="J514">
        <v>0</v>
      </c>
      <c r="K514">
        <v>0</v>
      </c>
      <c r="L514">
        <v>0</v>
      </c>
      <c r="M514">
        <v>0</v>
      </c>
      <c r="N514">
        <v>0</v>
      </c>
      <c r="O514">
        <v>0</v>
      </c>
      <c r="P514">
        <v>0</v>
      </c>
      <c r="Q514">
        <v>0</v>
      </c>
      <c r="R514">
        <v>0</v>
      </c>
      <c r="S514">
        <v>0</v>
      </c>
      <c r="T514">
        <v>0</v>
      </c>
    </row>
    <row r="515" spans="1:20">
      <c r="A515" t="s">
        <v>326</v>
      </c>
      <c r="B515" t="s">
        <v>326</v>
      </c>
      <c r="C515" t="s">
        <v>326</v>
      </c>
      <c r="D515">
        <v>0</v>
      </c>
      <c r="E515">
        <v>0</v>
      </c>
      <c r="F515">
        <v>0</v>
      </c>
      <c r="G515">
        <v>0</v>
      </c>
      <c r="H515">
        <v>0</v>
      </c>
      <c r="I515">
        <v>0</v>
      </c>
      <c r="J515">
        <v>0</v>
      </c>
      <c r="K515">
        <v>0</v>
      </c>
      <c r="L515">
        <v>0</v>
      </c>
      <c r="M515">
        <v>0</v>
      </c>
      <c r="N515">
        <v>0</v>
      </c>
      <c r="O515">
        <v>0</v>
      </c>
      <c r="P515">
        <v>0</v>
      </c>
      <c r="Q515">
        <v>0</v>
      </c>
      <c r="R515">
        <v>0</v>
      </c>
      <c r="S515">
        <v>0</v>
      </c>
      <c r="T515">
        <v>0</v>
      </c>
    </row>
    <row r="516" spans="1:20">
      <c r="A516" t="s">
        <v>326</v>
      </c>
      <c r="B516" t="s">
        <v>326</v>
      </c>
      <c r="C516" t="s">
        <v>326</v>
      </c>
      <c r="D516">
        <v>0</v>
      </c>
      <c r="E516">
        <v>0</v>
      </c>
      <c r="F516">
        <v>0</v>
      </c>
      <c r="G516">
        <v>0</v>
      </c>
      <c r="H516">
        <v>0</v>
      </c>
      <c r="I516">
        <v>0</v>
      </c>
      <c r="J516">
        <v>0</v>
      </c>
      <c r="K516">
        <v>0</v>
      </c>
      <c r="L516">
        <v>0</v>
      </c>
      <c r="M516">
        <v>0</v>
      </c>
      <c r="N516">
        <v>0</v>
      </c>
      <c r="O516">
        <v>0</v>
      </c>
      <c r="P516">
        <v>0</v>
      </c>
      <c r="Q516">
        <v>0</v>
      </c>
      <c r="R516">
        <v>0</v>
      </c>
      <c r="S516">
        <v>0</v>
      </c>
      <c r="T516">
        <v>0</v>
      </c>
    </row>
    <row r="517" spans="1:20">
      <c r="A517" t="s">
        <v>326</v>
      </c>
      <c r="B517" t="s">
        <v>326</v>
      </c>
      <c r="C517" t="s">
        <v>326</v>
      </c>
      <c r="D517">
        <v>0</v>
      </c>
      <c r="E517">
        <v>0</v>
      </c>
      <c r="F517">
        <v>0</v>
      </c>
      <c r="G517">
        <v>0</v>
      </c>
      <c r="H517">
        <v>0</v>
      </c>
      <c r="I517">
        <v>0</v>
      </c>
      <c r="J517">
        <v>0</v>
      </c>
      <c r="K517">
        <v>0</v>
      </c>
      <c r="L517">
        <v>0</v>
      </c>
      <c r="M517">
        <v>0</v>
      </c>
      <c r="N517">
        <v>0</v>
      </c>
      <c r="O517">
        <v>0</v>
      </c>
      <c r="P517">
        <v>0</v>
      </c>
      <c r="Q517">
        <v>0</v>
      </c>
      <c r="R517">
        <v>0</v>
      </c>
      <c r="S517">
        <v>0</v>
      </c>
      <c r="T517">
        <v>0</v>
      </c>
    </row>
    <row r="518" spans="1:20">
      <c r="A518" t="s">
        <v>326</v>
      </c>
      <c r="B518" t="s">
        <v>326</v>
      </c>
      <c r="C518" t="s">
        <v>326</v>
      </c>
      <c r="D518">
        <v>0</v>
      </c>
      <c r="E518">
        <v>0</v>
      </c>
      <c r="F518">
        <v>0</v>
      </c>
      <c r="G518">
        <v>0</v>
      </c>
      <c r="H518">
        <v>0</v>
      </c>
      <c r="I518">
        <v>0</v>
      </c>
      <c r="J518">
        <v>0</v>
      </c>
      <c r="K518">
        <v>0</v>
      </c>
      <c r="L518">
        <v>0</v>
      </c>
      <c r="M518">
        <v>0</v>
      </c>
      <c r="N518">
        <v>0</v>
      </c>
      <c r="O518">
        <v>0</v>
      </c>
      <c r="P518">
        <v>0</v>
      </c>
      <c r="Q518">
        <v>0</v>
      </c>
      <c r="R518">
        <v>0</v>
      </c>
      <c r="S518">
        <v>0</v>
      </c>
      <c r="T518">
        <v>0</v>
      </c>
    </row>
    <row r="519" spans="1:20">
      <c r="A519" t="s">
        <v>326</v>
      </c>
      <c r="B519" t="s">
        <v>326</v>
      </c>
      <c r="C519" t="s">
        <v>326</v>
      </c>
      <c r="D519">
        <v>0</v>
      </c>
      <c r="E519">
        <v>0</v>
      </c>
      <c r="F519">
        <v>0</v>
      </c>
      <c r="G519">
        <v>0</v>
      </c>
      <c r="H519">
        <v>0</v>
      </c>
      <c r="I519">
        <v>0</v>
      </c>
      <c r="J519">
        <v>0</v>
      </c>
      <c r="K519">
        <v>0</v>
      </c>
      <c r="L519">
        <v>0</v>
      </c>
      <c r="M519">
        <v>0</v>
      </c>
      <c r="N519">
        <v>0</v>
      </c>
      <c r="O519">
        <v>0</v>
      </c>
      <c r="P519">
        <v>0</v>
      </c>
      <c r="Q519">
        <v>0</v>
      </c>
      <c r="R519">
        <v>0</v>
      </c>
      <c r="S519">
        <v>0</v>
      </c>
      <c r="T519">
        <v>0</v>
      </c>
    </row>
    <row r="520" spans="1:20">
      <c r="A520" t="s">
        <v>326</v>
      </c>
      <c r="B520" t="s">
        <v>326</v>
      </c>
      <c r="C520" t="s">
        <v>326</v>
      </c>
      <c r="D520">
        <v>0</v>
      </c>
      <c r="E520">
        <v>0</v>
      </c>
      <c r="F520">
        <v>0</v>
      </c>
      <c r="G520">
        <v>0</v>
      </c>
      <c r="H520">
        <v>0</v>
      </c>
      <c r="I520">
        <v>0</v>
      </c>
      <c r="J520">
        <v>0</v>
      </c>
      <c r="K520">
        <v>0</v>
      </c>
      <c r="L520">
        <v>0</v>
      </c>
      <c r="M520">
        <v>0</v>
      </c>
      <c r="N520">
        <v>0</v>
      </c>
      <c r="O520">
        <v>0</v>
      </c>
      <c r="P520">
        <v>0</v>
      </c>
      <c r="Q520">
        <v>0</v>
      </c>
      <c r="R520">
        <v>0</v>
      </c>
      <c r="S520">
        <v>0</v>
      </c>
      <c r="T520">
        <v>0</v>
      </c>
    </row>
    <row r="521" spans="1:20">
      <c r="A521" t="s">
        <v>326</v>
      </c>
      <c r="B521" t="s">
        <v>326</v>
      </c>
      <c r="C521" t="s">
        <v>326</v>
      </c>
      <c r="D521">
        <v>0</v>
      </c>
      <c r="E521">
        <v>0</v>
      </c>
      <c r="F521">
        <v>0</v>
      </c>
      <c r="G521">
        <v>0</v>
      </c>
      <c r="H521">
        <v>0</v>
      </c>
      <c r="I521">
        <v>0</v>
      </c>
      <c r="J521">
        <v>0</v>
      </c>
      <c r="K521">
        <v>0</v>
      </c>
      <c r="L521">
        <v>0</v>
      </c>
      <c r="M521">
        <v>0</v>
      </c>
      <c r="N521">
        <v>0</v>
      </c>
      <c r="O521">
        <v>0</v>
      </c>
      <c r="P521">
        <v>0</v>
      </c>
      <c r="Q521">
        <v>0</v>
      </c>
      <c r="R521">
        <v>0</v>
      </c>
      <c r="S521">
        <v>0</v>
      </c>
      <c r="T521">
        <v>0</v>
      </c>
    </row>
    <row r="522" spans="1:20">
      <c r="A522" t="s">
        <v>326</v>
      </c>
      <c r="B522" t="s">
        <v>326</v>
      </c>
      <c r="C522" t="s">
        <v>326</v>
      </c>
      <c r="D522">
        <v>0</v>
      </c>
      <c r="E522">
        <v>0</v>
      </c>
      <c r="F522">
        <v>0</v>
      </c>
      <c r="G522">
        <v>0</v>
      </c>
      <c r="H522">
        <v>0</v>
      </c>
      <c r="I522">
        <v>0</v>
      </c>
      <c r="J522">
        <v>0</v>
      </c>
      <c r="K522">
        <v>0</v>
      </c>
      <c r="L522">
        <v>0</v>
      </c>
      <c r="M522">
        <v>0</v>
      </c>
      <c r="N522">
        <v>0</v>
      </c>
      <c r="O522">
        <v>0</v>
      </c>
      <c r="P522">
        <v>0</v>
      </c>
      <c r="Q522">
        <v>0</v>
      </c>
      <c r="R522">
        <v>0</v>
      </c>
      <c r="S522">
        <v>0</v>
      </c>
      <c r="T522">
        <v>0</v>
      </c>
    </row>
    <row r="523" spans="1:20">
      <c r="A523" t="s">
        <v>326</v>
      </c>
      <c r="B523" t="s">
        <v>326</v>
      </c>
      <c r="C523" t="s">
        <v>326</v>
      </c>
      <c r="D523">
        <v>0</v>
      </c>
      <c r="E523">
        <v>0</v>
      </c>
      <c r="F523">
        <v>0</v>
      </c>
      <c r="G523">
        <v>0</v>
      </c>
      <c r="H523">
        <v>0</v>
      </c>
      <c r="I523">
        <v>0</v>
      </c>
      <c r="J523">
        <v>0</v>
      </c>
      <c r="K523">
        <v>0</v>
      </c>
      <c r="L523">
        <v>0</v>
      </c>
      <c r="M523">
        <v>0</v>
      </c>
      <c r="N523">
        <v>0</v>
      </c>
      <c r="O523">
        <v>0</v>
      </c>
      <c r="P523">
        <v>0</v>
      </c>
      <c r="Q523">
        <v>0</v>
      </c>
      <c r="R523">
        <v>0</v>
      </c>
      <c r="S523">
        <v>0</v>
      </c>
      <c r="T523">
        <v>0</v>
      </c>
    </row>
    <row r="524" spans="1:20">
      <c r="A524" t="s">
        <v>326</v>
      </c>
      <c r="B524" t="s">
        <v>326</v>
      </c>
      <c r="C524" t="s">
        <v>326</v>
      </c>
      <c r="D524">
        <v>0</v>
      </c>
      <c r="E524">
        <v>0</v>
      </c>
      <c r="F524">
        <v>0</v>
      </c>
      <c r="G524">
        <v>0</v>
      </c>
      <c r="H524">
        <v>0</v>
      </c>
      <c r="I524">
        <v>0</v>
      </c>
      <c r="J524">
        <v>0</v>
      </c>
      <c r="K524">
        <v>0</v>
      </c>
      <c r="L524">
        <v>0</v>
      </c>
      <c r="M524">
        <v>0</v>
      </c>
      <c r="N524">
        <v>0</v>
      </c>
      <c r="O524">
        <v>0</v>
      </c>
      <c r="P524">
        <v>0</v>
      </c>
      <c r="Q524">
        <v>0</v>
      </c>
      <c r="R524">
        <v>0</v>
      </c>
      <c r="S524">
        <v>0</v>
      </c>
      <c r="T524">
        <v>0</v>
      </c>
    </row>
    <row r="525" spans="1:20">
      <c r="A525" t="s">
        <v>326</v>
      </c>
      <c r="B525" t="s">
        <v>326</v>
      </c>
      <c r="C525" t="s">
        <v>326</v>
      </c>
      <c r="D525">
        <v>0</v>
      </c>
      <c r="E525">
        <v>0</v>
      </c>
      <c r="F525">
        <v>0</v>
      </c>
      <c r="G525">
        <v>0</v>
      </c>
      <c r="H525">
        <v>0</v>
      </c>
      <c r="I525">
        <v>0</v>
      </c>
      <c r="J525">
        <v>0</v>
      </c>
      <c r="K525">
        <v>0</v>
      </c>
      <c r="L525">
        <v>0</v>
      </c>
      <c r="M525">
        <v>0</v>
      </c>
      <c r="N525">
        <v>0</v>
      </c>
      <c r="O525">
        <v>0</v>
      </c>
      <c r="P525">
        <v>0</v>
      </c>
      <c r="Q525">
        <v>0</v>
      </c>
      <c r="R525">
        <v>0</v>
      </c>
      <c r="S525">
        <v>0</v>
      </c>
      <c r="T525">
        <v>0</v>
      </c>
    </row>
    <row r="526" spans="1:20">
      <c r="A526" t="s">
        <v>326</v>
      </c>
      <c r="B526" t="s">
        <v>326</v>
      </c>
      <c r="C526" t="s">
        <v>326</v>
      </c>
      <c r="D526">
        <v>0</v>
      </c>
      <c r="E526">
        <v>0</v>
      </c>
      <c r="F526">
        <v>0</v>
      </c>
      <c r="G526">
        <v>0</v>
      </c>
      <c r="H526">
        <v>0</v>
      </c>
      <c r="I526">
        <v>0</v>
      </c>
      <c r="J526">
        <v>0</v>
      </c>
      <c r="K526">
        <v>0</v>
      </c>
      <c r="L526">
        <v>0</v>
      </c>
      <c r="M526">
        <v>0</v>
      </c>
      <c r="N526">
        <v>0</v>
      </c>
      <c r="O526">
        <v>0</v>
      </c>
      <c r="P526">
        <v>0</v>
      </c>
      <c r="Q526">
        <v>0</v>
      </c>
      <c r="R526">
        <v>0</v>
      </c>
      <c r="S526">
        <v>0</v>
      </c>
      <c r="T526">
        <v>0</v>
      </c>
    </row>
    <row r="527" spans="1:20">
      <c r="A527" t="s">
        <v>326</v>
      </c>
      <c r="B527" t="s">
        <v>326</v>
      </c>
      <c r="C527" t="s">
        <v>326</v>
      </c>
      <c r="D527">
        <v>0</v>
      </c>
      <c r="E527">
        <v>0</v>
      </c>
      <c r="F527">
        <v>0</v>
      </c>
      <c r="G527">
        <v>0</v>
      </c>
      <c r="H527">
        <v>0</v>
      </c>
      <c r="I527">
        <v>0</v>
      </c>
      <c r="J527">
        <v>0</v>
      </c>
      <c r="K527">
        <v>0</v>
      </c>
      <c r="L527">
        <v>0</v>
      </c>
      <c r="M527">
        <v>0</v>
      </c>
      <c r="N527">
        <v>0</v>
      </c>
      <c r="O527">
        <v>0</v>
      </c>
      <c r="P527">
        <v>0</v>
      </c>
      <c r="Q527">
        <v>0</v>
      </c>
      <c r="R527">
        <v>0</v>
      </c>
      <c r="S527">
        <v>0</v>
      </c>
      <c r="T527">
        <v>0</v>
      </c>
    </row>
    <row r="528" spans="1:20">
      <c r="A528" t="s">
        <v>326</v>
      </c>
      <c r="B528" t="s">
        <v>326</v>
      </c>
      <c r="C528" t="s">
        <v>326</v>
      </c>
      <c r="D528">
        <v>0</v>
      </c>
      <c r="E528">
        <v>0</v>
      </c>
      <c r="F528">
        <v>0</v>
      </c>
      <c r="G528">
        <v>0</v>
      </c>
      <c r="H528">
        <v>0</v>
      </c>
      <c r="I528">
        <v>0</v>
      </c>
      <c r="J528">
        <v>0</v>
      </c>
      <c r="K528">
        <v>0</v>
      </c>
      <c r="L528">
        <v>0</v>
      </c>
      <c r="M528">
        <v>0</v>
      </c>
      <c r="N528">
        <v>0</v>
      </c>
      <c r="O528">
        <v>0</v>
      </c>
      <c r="P528">
        <v>0</v>
      </c>
      <c r="Q528">
        <v>0</v>
      </c>
      <c r="R528">
        <v>0</v>
      </c>
      <c r="S528">
        <v>0</v>
      </c>
      <c r="T528">
        <v>0</v>
      </c>
    </row>
    <row r="529" spans="1:20">
      <c r="A529" t="s">
        <v>326</v>
      </c>
      <c r="B529" t="s">
        <v>326</v>
      </c>
      <c r="C529" t="s">
        <v>326</v>
      </c>
      <c r="D529">
        <v>0</v>
      </c>
      <c r="E529">
        <v>0</v>
      </c>
      <c r="F529">
        <v>0</v>
      </c>
      <c r="G529">
        <v>0</v>
      </c>
      <c r="H529">
        <v>0</v>
      </c>
      <c r="I529">
        <v>0</v>
      </c>
      <c r="J529">
        <v>0</v>
      </c>
      <c r="K529">
        <v>0</v>
      </c>
      <c r="L529">
        <v>0</v>
      </c>
      <c r="M529">
        <v>0</v>
      </c>
      <c r="N529">
        <v>0</v>
      </c>
      <c r="O529">
        <v>0</v>
      </c>
      <c r="P529">
        <v>0</v>
      </c>
      <c r="Q529">
        <v>0</v>
      </c>
      <c r="R529">
        <v>0</v>
      </c>
      <c r="S529">
        <v>0</v>
      </c>
      <c r="T529">
        <v>0</v>
      </c>
    </row>
    <row r="530" spans="1:20">
      <c r="A530" t="s">
        <v>326</v>
      </c>
      <c r="B530" t="s">
        <v>326</v>
      </c>
      <c r="C530" t="s">
        <v>326</v>
      </c>
      <c r="D530">
        <v>0</v>
      </c>
      <c r="E530">
        <v>0</v>
      </c>
      <c r="F530">
        <v>0</v>
      </c>
      <c r="G530">
        <v>0</v>
      </c>
      <c r="H530">
        <v>0</v>
      </c>
      <c r="I530">
        <v>0</v>
      </c>
      <c r="J530">
        <v>0</v>
      </c>
      <c r="K530">
        <v>0</v>
      </c>
      <c r="L530">
        <v>0</v>
      </c>
      <c r="M530">
        <v>0</v>
      </c>
      <c r="N530">
        <v>0</v>
      </c>
      <c r="O530">
        <v>0</v>
      </c>
      <c r="P530">
        <v>0</v>
      </c>
      <c r="Q530">
        <v>0</v>
      </c>
      <c r="R530">
        <v>0</v>
      </c>
      <c r="S530">
        <v>0</v>
      </c>
      <c r="T530">
        <v>0</v>
      </c>
    </row>
    <row r="531" spans="1:20">
      <c r="A531" t="s">
        <v>326</v>
      </c>
      <c r="B531" t="s">
        <v>326</v>
      </c>
      <c r="C531" t="s">
        <v>326</v>
      </c>
      <c r="D531">
        <v>0</v>
      </c>
      <c r="E531">
        <v>0</v>
      </c>
      <c r="F531">
        <v>0</v>
      </c>
      <c r="G531">
        <v>0</v>
      </c>
      <c r="H531">
        <v>0</v>
      </c>
      <c r="I531">
        <v>0</v>
      </c>
      <c r="J531">
        <v>0</v>
      </c>
      <c r="K531">
        <v>0</v>
      </c>
      <c r="L531">
        <v>0</v>
      </c>
      <c r="M531">
        <v>0</v>
      </c>
      <c r="N531">
        <v>0</v>
      </c>
      <c r="O531">
        <v>0</v>
      </c>
      <c r="P531">
        <v>0</v>
      </c>
      <c r="Q531">
        <v>0</v>
      </c>
      <c r="R531">
        <v>0</v>
      </c>
      <c r="S531">
        <v>0</v>
      </c>
      <c r="T531">
        <v>0</v>
      </c>
    </row>
    <row r="532" spans="1:20">
      <c r="A532" t="s">
        <v>326</v>
      </c>
      <c r="B532" t="s">
        <v>326</v>
      </c>
      <c r="C532" t="s">
        <v>326</v>
      </c>
      <c r="D532">
        <v>0</v>
      </c>
      <c r="E532">
        <v>0</v>
      </c>
      <c r="F532">
        <v>0</v>
      </c>
      <c r="G532">
        <v>0</v>
      </c>
      <c r="H532">
        <v>0</v>
      </c>
      <c r="I532">
        <v>0</v>
      </c>
      <c r="J532">
        <v>0</v>
      </c>
      <c r="K532">
        <v>0</v>
      </c>
      <c r="L532">
        <v>0</v>
      </c>
      <c r="M532">
        <v>0</v>
      </c>
      <c r="N532">
        <v>0</v>
      </c>
      <c r="O532">
        <v>0</v>
      </c>
      <c r="P532">
        <v>0</v>
      </c>
      <c r="Q532">
        <v>0</v>
      </c>
      <c r="R532">
        <v>0</v>
      </c>
      <c r="S532">
        <v>0</v>
      </c>
      <c r="T532">
        <v>0</v>
      </c>
    </row>
    <row r="533" spans="1:20">
      <c r="A533" t="s">
        <v>326</v>
      </c>
      <c r="B533" t="s">
        <v>326</v>
      </c>
      <c r="C533" t="s">
        <v>326</v>
      </c>
      <c r="D533">
        <v>0</v>
      </c>
      <c r="E533">
        <v>0</v>
      </c>
      <c r="F533">
        <v>0</v>
      </c>
      <c r="G533">
        <v>0</v>
      </c>
      <c r="H533">
        <v>0</v>
      </c>
      <c r="I533">
        <v>0</v>
      </c>
      <c r="J533">
        <v>0</v>
      </c>
      <c r="K533">
        <v>0</v>
      </c>
      <c r="L533">
        <v>0</v>
      </c>
      <c r="M533">
        <v>0</v>
      </c>
      <c r="N533">
        <v>0</v>
      </c>
      <c r="O533">
        <v>0</v>
      </c>
      <c r="P533">
        <v>0</v>
      </c>
      <c r="Q533">
        <v>0</v>
      </c>
      <c r="R533">
        <v>0</v>
      </c>
      <c r="S533">
        <v>0</v>
      </c>
      <c r="T533">
        <v>0</v>
      </c>
    </row>
    <row r="534" spans="1:20">
      <c r="A534" t="s">
        <v>326</v>
      </c>
      <c r="B534" t="s">
        <v>326</v>
      </c>
      <c r="C534" t="s">
        <v>326</v>
      </c>
      <c r="D534">
        <v>0</v>
      </c>
      <c r="E534">
        <v>0</v>
      </c>
      <c r="F534">
        <v>0</v>
      </c>
      <c r="G534">
        <v>0</v>
      </c>
      <c r="H534">
        <v>0</v>
      </c>
      <c r="I534">
        <v>0</v>
      </c>
      <c r="J534">
        <v>0</v>
      </c>
      <c r="K534">
        <v>0</v>
      </c>
      <c r="L534">
        <v>0</v>
      </c>
      <c r="M534">
        <v>0</v>
      </c>
      <c r="N534">
        <v>0</v>
      </c>
      <c r="O534">
        <v>0</v>
      </c>
      <c r="P534">
        <v>0</v>
      </c>
      <c r="Q534">
        <v>0</v>
      </c>
      <c r="R534">
        <v>0</v>
      </c>
      <c r="S534">
        <v>0</v>
      </c>
      <c r="T534">
        <v>0</v>
      </c>
    </row>
    <row r="535" spans="1:20">
      <c r="A535" t="s">
        <v>326</v>
      </c>
      <c r="B535" t="s">
        <v>326</v>
      </c>
      <c r="C535" t="s">
        <v>326</v>
      </c>
      <c r="D535">
        <v>0</v>
      </c>
      <c r="E535">
        <v>0</v>
      </c>
      <c r="F535">
        <v>0</v>
      </c>
      <c r="G535">
        <v>0</v>
      </c>
      <c r="H535">
        <v>0</v>
      </c>
      <c r="I535">
        <v>0</v>
      </c>
      <c r="J535">
        <v>0</v>
      </c>
      <c r="K535">
        <v>0</v>
      </c>
      <c r="L535">
        <v>0</v>
      </c>
      <c r="M535">
        <v>0</v>
      </c>
      <c r="N535">
        <v>0</v>
      </c>
      <c r="O535">
        <v>0</v>
      </c>
      <c r="P535">
        <v>0</v>
      </c>
      <c r="Q535">
        <v>0</v>
      </c>
      <c r="R535">
        <v>0</v>
      </c>
      <c r="S535">
        <v>0</v>
      </c>
      <c r="T535">
        <v>0</v>
      </c>
    </row>
    <row r="536" spans="1:20">
      <c r="A536" t="s">
        <v>326</v>
      </c>
      <c r="B536" t="s">
        <v>326</v>
      </c>
      <c r="C536" t="s">
        <v>326</v>
      </c>
      <c r="D536">
        <v>0</v>
      </c>
      <c r="E536">
        <v>0</v>
      </c>
      <c r="F536">
        <v>0</v>
      </c>
      <c r="G536">
        <v>0</v>
      </c>
      <c r="H536">
        <v>0</v>
      </c>
      <c r="I536">
        <v>0</v>
      </c>
      <c r="J536">
        <v>0</v>
      </c>
      <c r="K536">
        <v>0</v>
      </c>
      <c r="L536">
        <v>0</v>
      </c>
      <c r="M536">
        <v>0</v>
      </c>
      <c r="N536">
        <v>0</v>
      </c>
      <c r="O536">
        <v>0</v>
      </c>
      <c r="P536">
        <v>0</v>
      </c>
      <c r="Q536">
        <v>0</v>
      </c>
      <c r="R536">
        <v>0</v>
      </c>
      <c r="S536">
        <v>0</v>
      </c>
      <c r="T536">
        <v>0</v>
      </c>
    </row>
    <row r="537" spans="1:20">
      <c r="A537" t="s">
        <v>326</v>
      </c>
      <c r="B537" t="s">
        <v>326</v>
      </c>
      <c r="C537" t="s">
        <v>326</v>
      </c>
      <c r="D537">
        <v>0</v>
      </c>
      <c r="E537">
        <v>0</v>
      </c>
      <c r="F537">
        <v>0</v>
      </c>
      <c r="G537">
        <v>0</v>
      </c>
      <c r="H537">
        <v>0</v>
      </c>
      <c r="I537">
        <v>0</v>
      </c>
      <c r="J537">
        <v>0</v>
      </c>
      <c r="K537">
        <v>0</v>
      </c>
      <c r="L537">
        <v>0</v>
      </c>
      <c r="M537">
        <v>0</v>
      </c>
      <c r="N537">
        <v>0</v>
      </c>
      <c r="O537">
        <v>0</v>
      </c>
      <c r="P537">
        <v>0</v>
      </c>
      <c r="Q537">
        <v>0</v>
      </c>
      <c r="R537">
        <v>0</v>
      </c>
      <c r="S537">
        <v>0</v>
      </c>
      <c r="T537">
        <v>0</v>
      </c>
    </row>
    <row r="538" spans="1:20">
      <c r="A538" t="s">
        <v>326</v>
      </c>
      <c r="B538" t="s">
        <v>326</v>
      </c>
      <c r="C538" t="s">
        <v>326</v>
      </c>
      <c r="D538">
        <v>0</v>
      </c>
      <c r="E538">
        <v>0</v>
      </c>
      <c r="F538">
        <v>0</v>
      </c>
      <c r="G538">
        <v>0</v>
      </c>
      <c r="H538">
        <v>0</v>
      </c>
      <c r="I538">
        <v>0</v>
      </c>
      <c r="J538">
        <v>0</v>
      </c>
      <c r="K538">
        <v>0</v>
      </c>
      <c r="L538">
        <v>0</v>
      </c>
      <c r="M538">
        <v>0</v>
      </c>
      <c r="N538">
        <v>0</v>
      </c>
      <c r="O538">
        <v>0</v>
      </c>
      <c r="P538">
        <v>0</v>
      </c>
      <c r="Q538">
        <v>0</v>
      </c>
      <c r="R538">
        <v>0</v>
      </c>
      <c r="S538">
        <v>0</v>
      </c>
      <c r="T538">
        <v>0</v>
      </c>
    </row>
    <row r="539" spans="1:20">
      <c r="A539" t="s">
        <v>326</v>
      </c>
      <c r="B539" t="s">
        <v>326</v>
      </c>
      <c r="C539" t="s">
        <v>326</v>
      </c>
      <c r="D539">
        <v>0</v>
      </c>
      <c r="E539">
        <v>0</v>
      </c>
      <c r="F539">
        <v>0</v>
      </c>
      <c r="G539">
        <v>0</v>
      </c>
      <c r="H539">
        <v>0</v>
      </c>
      <c r="I539">
        <v>0</v>
      </c>
      <c r="J539">
        <v>0</v>
      </c>
      <c r="K539">
        <v>0</v>
      </c>
      <c r="L539">
        <v>0</v>
      </c>
      <c r="M539">
        <v>0</v>
      </c>
      <c r="N539">
        <v>0</v>
      </c>
      <c r="O539">
        <v>0</v>
      </c>
      <c r="P539">
        <v>0</v>
      </c>
      <c r="Q539">
        <v>0</v>
      </c>
      <c r="R539">
        <v>0</v>
      </c>
      <c r="S539">
        <v>0</v>
      </c>
      <c r="T539">
        <v>0</v>
      </c>
    </row>
    <row r="540" spans="1:20">
      <c r="A540" t="s">
        <v>326</v>
      </c>
      <c r="B540" t="s">
        <v>326</v>
      </c>
      <c r="C540" t="s">
        <v>326</v>
      </c>
      <c r="D540">
        <v>0</v>
      </c>
      <c r="E540">
        <v>0</v>
      </c>
      <c r="F540">
        <v>0</v>
      </c>
      <c r="G540">
        <v>0</v>
      </c>
      <c r="H540">
        <v>0</v>
      </c>
      <c r="I540">
        <v>0</v>
      </c>
      <c r="J540">
        <v>0</v>
      </c>
      <c r="K540">
        <v>0</v>
      </c>
      <c r="L540">
        <v>0</v>
      </c>
      <c r="M540">
        <v>0</v>
      </c>
      <c r="N540">
        <v>0</v>
      </c>
      <c r="O540">
        <v>0</v>
      </c>
      <c r="P540">
        <v>0</v>
      </c>
      <c r="Q540">
        <v>0</v>
      </c>
      <c r="R540">
        <v>0</v>
      </c>
      <c r="S540">
        <v>0</v>
      </c>
      <c r="T540">
        <v>0</v>
      </c>
    </row>
    <row r="541" spans="1:20">
      <c r="A541" t="s">
        <v>326</v>
      </c>
      <c r="B541" t="s">
        <v>326</v>
      </c>
      <c r="C541" t="s">
        <v>326</v>
      </c>
      <c r="D541">
        <v>0</v>
      </c>
      <c r="E541">
        <v>0</v>
      </c>
      <c r="F541">
        <v>0</v>
      </c>
      <c r="G541">
        <v>0</v>
      </c>
      <c r="H541">
        <v>0</v>
      </c>
      <c r="I541">
        <v>0</v>
      </c>
      <c r="J541">
        <v>0</v>
      </c>
      <c r="K541">
        <v>0</v>
      </c>
      <c r="L541">
        <v>0</v>
      </c>
      <c r="M541">
        <v>0</v>
      </c>
      <c r="N541">
        <v>0</v>
      </c>
      <c r="O541">
        <v>0</v>
      </c>
      <c r="P541">
        <v>0</v>
      </c>
      <c r="Q541">
        <v>0</v>
      </c>
      <c r="R541">
        <v>0</v>
      </c>
      <c r="S541">
        <v>0</v>
      </c>
      <c r="T541">
        <v>0</v>
      </c>
    </row>
    <row r="542" spans="1:20">
      <c r="A542" t="s">
        <v>326</v>
      </c>
      <c r="B542" t="s">
        <v>326</v>
      </c>
      <c r="C542" t="s">
        <v>326</v>
      </c>
      <c r="D542">
        <v>0</v>
      </c>
      <c r="E542">
        <v>0</v>
      </c>
      <c r="F542">
        <v>0</v>
      </c>
      <c r="G542">
        <v>0</v>
      </c>
      <c r="H542">
        <v>0</v>
      </c>
      <c r="I542">
        <v>0</v>
      </c>
      <c r="J542">
        <v>0</v>
      </c>
      <c r="K542">
        <v>0</v>
      </c>
      <c r="L542">
        <v>0</v>
      </c>
      <c r="M542">
        <v>0</v>
      </c>
      <c r="N542">
        <v>0</v>
      </c>
      <c r="O542">
        <v>0</v>
      </c>
      <c r="P542">
        <v>0</v>
      </c>
      <c r="Q542">
        <v>0</v>
      </c>
      <c r="R542">
        <v>0</v>
      </c>
      <c r="S542">
        <v>0</v>
      </c>
      <c r="T542">
        <v>0</v>
      </c>
    </row>
    <row r="543" spans="1:20">
      <c r="A543" t="s">
        <v>326</v>
      </c>
      <c r="B543" t="s">
        <v>326</v>
      </c>
      <c r="C543" t="s">
        <v>326</v>
      </c>
      <c r="D543">
        <v>0</v>
      </c>
      <c r="E543">
        <v>0</v>
      </c>
      <c r="F543">
        <v>0</v>
      </c>
      <c r="G543">
        <v>0</v>
      </c>
      <c r="H543">
        <v>0</v>
      </c>
      <c r="I543">
        <v>0</v>
      </c>
      <c r="J543">
        <v>0</v>
      </c>
      <c r="K543">
        <v>0</v>
      </c>
      <c r="L543">
        <v>0</v>
      </c>
      <c r="M543">
        <v>0</v>
      </c>
      <c r="N543">
        <v>0</v>
      </c>
      <c r="O543">
        <v>0</v>
      </c>
      <c r="P543">
        <v>0</v>
      </c>
      <c r="Q543">
        <v>0</v>
      </c>
      <c r="R543">
        <v>0</v>
      </c>
      <c r="S543">
        <v>0</v>
      </c>
      <c r="T543">
        <v>0</v>
      </c>
    </row>
    <row r="544" spans="1:20">
      <c r="A544" t="s">
        <v>326</v>
      </c>
      <c r="B544" t="s">
        <v>326</v>
      </c>
      <c r="C544" t="s">
        <v>326</v>
      </c>
      <c r="D544">
        <v>0</v>
      </c>
      <c r="E544">
        <v>0</v>
      </c>
      <c r="F544">
        <v>0</v>
      </c>
      <c r="G544">
        <v>0</v>
      </c>
      <c r="H544">
        <v>0</v>
      </c>
      <c r="I544">
        <v>0</v>
      </c>
      <c r="J544">
        <v>0</v>
      </c>
      <c r="K544">
        <v>0</v>
      </c>
      <c r="L544">
        <v>0</v>
      </c>
      <c r="M544">
        <v>0</v>
      </c>
      <c r="N544">
        <v>0</v>
      </c>
      <c r="O544">
        <v>0</v>
      </c>
      <c r="P544">
        <v>0</v>
      </c>
      <c r="Q544">
        <v>0</v>
      </c>
      <c r="R544">
        <v>0</v>
      </c>
      <c r="S544">
        <v>0</v>
      </c>
      <c r="T544">
        <v>0</v>
      </c>
    </row>
    <row r="545" spans="1:20">
      <c r="A545" t="s">
        <v>326</v>
      </c>
      <c r="B545" t="s">
        <v>326</v>
      </c>
      <c r="C545" t="s">
        <v>326</v>
      </c>
      <c r="D545">
        <v>0</v>
      </c>
      <c r="E545">
        <v>0</v>
      </c>
      <c r="F545">
        <v>0</v>
      </c>
      <c r="G545">
        <v>0</v>
      </c>
      <c r="H545">
        <v>0</v>
      </c>
      <c r="I545">
        <v>0</v>
      </c>
      <c r="J545">
        <v>0</v>
      </c>
      <c r="K545">
        <v>0</v>
      </c>
      <c r="L545">
        <v>0</v>
      </c>
      <c r="M545">
        <v>0</v>
      </c>
      <c r="N545">
        <v>0</v>
      </c>
      <c r="O545">
        <v>0</v>
      </c>
      <c r="P545">
        <v>0</v>
      </c>
      <c r="Q545">
        <v>0</v>
      </c>
      <c r="R545">
        <v>0</v>
      </c>
      <c r="S545">
        <v>0</v>
      </c>
      <c r="T545">
        <v>0</v>
      </c>
    </row>
    <row r="546" spans="1:20">
      <c r="A546" t="s">
        <v>326</v>
      </c>
      <c r="B546" t="s">
        <v>326</v>
      </c>
      <c r="C546" t="s">
        <v>326</v>
      </c>
      <c r="D546">
        <v>0</v>
      </c>
      <c r="E546">
        <v>0</v>
      </c>
      <c r="F546">
        <v>0</v>
      </c>
      <c r="G546">
        <v>0</v>
      </c>
      <c r="H546">
        <v>0</v>
      </c>
      <c r="I546">
        <v>0</v>
      </c>
      <c r="J546">
        <v>0</v>
      </c>
      <c r="K546">
        <v>0</v>
      </c>
      <c r="L546">
        <v>0</v>
      </c>
      <c r="M546">
        <v>0</v>
      </c>
      <c r="N546">
        <v>0</v>
      </c>
      <c r="O546">
        <v>0</v>
      </c>
      <c r="P546">
        <v>0</v>
      </c>
      <c r="Q546">
        <v>0</v>
      </c>
      <c r="R546">
        <v>0</v>
      </c>
      <c r="S546">
        <v>0</v>
      </c>
      <c r="T546">
        <v>0</v>
      </c>
    </row>
    <row r="547" spans="1:20">
      <c r="A547" t="s">
        <v>326</v>
      </c>
      <c r="B547" t="s">
        <v>326</v>
      </c>
      <c r="C547" t="s">
        <v>326</v>
      </c>
      <c r="D547">
        <v>0</v>
      </c>
      <c r="E547">
        <v>0</v>
      </c>
      <c r="F547">
        <v>0</v>
      </c>
      <c r="G547">
        <v>0</v>
      </c>
      <c r="H547">
        <v>0</v>
      </c>
      <c r="I547">
        <v>0</v>
      </c>
      <c r="J547">
        <v>0</v>
      </c>
      <c r="K547">
        <v>0</v>
      </c>
      <c r="L547">
        <v>0</v>
      </c>
      <c r="M547">
        <v>0</v>
      </c>
      <c r="N547">
        <v>0</v>
      </c>
      <c r="O547">
        <v>0</v>
      </c>
      <c r="P547">
        <v>0</v>
      </c>
      <c r="Q547">
        <v>0</v>
      </c>
      <c r="R547">
        <v>0</v>
      </c>
      <c r="S547">
        <v>0</v>
      </c>
      <c r="T547">
        <v>0</v>
      </c>
    </row>
    <row r="548" spans="1:20">
      <c r="A548" t="s">
        <v>326</v>
      </c>
      <c r="B548" t="s">
        <v>326</v>
      </c>
      <c r="C548" t="s">
        <v>326</v>
      </c>
      <c r="D548">
        <v>0</v>
      </c>
      <c r="E548">
        <v>0</v>
      </c>
      <c r="F548">
        <v>0</v>
      </c>
      <c r="G548">
        <v>0</v>
      </c>
      <c r="H548">
        <v>0</v>
      </c>
      <c r="I548">
        <v>0</v>
      </c>
      <c r="J548">
        <v>0</v>
      </c>
      <c r="K548">
        <v>0</v>
      </c>
      <c r="L548">
        <v>0</v>
      </c>
      <c r="M548">
        <v>0</v>
      </c>
      <c r="N548">
        <v>0</v>
      </c>
      <c r="O548">
        <v>0</v>
      </c>
      <c r="P548">
        <v>0</v>
      </c>
      <c r="Q548">
        <v>0</v>
      </c>
      <c r="R548">
        <v>0</v>
      </c>
      <c r="S548">
        <v>0</v>
      </c>
      <c r="T548">
        <v>0</v>
      </c>
    </row>
    <row r="549" spans="1:20">
      <c r="A549" t="s">
        <v>326</v>
      </c>
      <c r="B549" t="s">
        <v>326</v>
      </c>
      <c r="C549" t="s">
        <v>326</v>
      </c>
      <c r="D549">
        <v>0</v>
      </c>
      <c r="E549">
        <v>0</v>
      </c>
      <c r="F549">
        <v>0</v>
      </c>
      <c r="G549">
        <v>0</v>
      </c>
      <c r="H549">
        <v>0</v>
      </c>
      <c r="I549">
        <v>0</v>
      </c>
      <c r="J549">
        <v>0</v>
      </c>
      <c r="K549">
        <v>0</v>
      </c>
      <c r="L549">
        <v>0</v>
      </c>
      <c r="M549">
        <v>0</v>
      </c>
      <c r="N549">
        <v>0</v>
      </c>
      <c r="O549">
        <v>0</v>
      </c>
      <c r="P549">
        <v>0</v>
      </c>
      <c r="Q549">
        <v>0</v>
      </c>
      <c r="R549">
        <v>0</v>
      </c>
      <c r="S549">
        <v>0</v>
      </c>
      <c r="T549">
        <v>0</v>
      </c>
    </row>
    <row r="550" spans="1:20">
      <c r="A550" t="s">
        <v>326</v>
      </c>
      <c r="B550" t="s">
        <v>326</v>
      </c>
      <c r="C550" t="s">
        <v>326</v>
      </c>
      <c r="D550">
        <v>0</v>
      </c>
      <c r="E550">
        <v>0</v>
      </c>
      <c r="F550">
        <v>0</v>
      </c>
      <c r="G550">
        <v>0</v>
      </c>
      <c r="H550">
        <v>0</v>
      </c>
      <c r="I550">
        <v>0</v>
      </c>
      <c r="J550">
        <v>0</v>
      </c>
      <c r="K550">
        <v>0</v>
      </c>
      <c r="L550">
        <v>0</v>
      </c>
      <c r="M550">
        <v>0</v>
      </c>
      <c r="N550">
        <v>0</v>
      </c>
      <c r="O550">
        <v>0</v>
      </c>
      <c r="P550">
        <v>0</v>
      </c>
      <c r="Q550">
        <v>0</v>
      </c>
      <c r="R550">
        <v>0</v>
      </c>
      <c r="S550">
        <v>0</v>
      </c>
      <c r="T550">
        <v>0</v>
      </c>
    </row>
    <row r="551" spans="1:20">
      <c r="A551" t="s">
        <v>326</v>
      </c>
      <c r="B551" t="s">
        <v>326</v>
      </c>
      <c r="C551" t="s">
        <v>326</v>
      </c>
      <c r="D551">
        <v>0</v>
      </c>
      <c r="E551">
        <v>0</v>
      </c>
      <c r="F551">
        <v>0</v>
      </c>
      <c r="G551">
        <v>0</v>
      </c>
      <c r="H551">
        <v>0</v>
      </c>
      <c r="I551">
        <v>0</v>
      </c>
      <c r="J551">
        <v>0</v>
      </c>
      <c r="K551">
        <v>0</v>
      </c>
      <c r="L551">
        <v>0</v>
      </c>
      <c r="M551">
        <v>0</v>
      </c>
      <c r="N551">
        <v>0</v>
      </c>
      <c r="O551">
        <v>0</v>
      </c>
      <c r="P551">
        <v>0</v>
      </c>
      <c r="Q551">
        <v>0</v>
      </c>
      <c r="R551">
        <v>0</v>
      </c>
      <c r="S551">
        <v>0</v>
      </c>
      <c r="T551">
        <v>0</v>
      </c>
    </row>
    <row r="552" spans="1:20">
      <c r="A552" t="s">
        <v>326</v>
      </c>
      <c r="B552" t="s">
        <v>326</v>
      </c>
      <c r="C552" t="s">
        <v>326</v>
      </c>
      <c r="D552">
        <v>0</v>
      </c>
      <c r="E552">
        <v>0</v>
      </c>
      <c r="F552">
        <v>0</v>
      </c>
      <c r="G552">
        <v>0</v>
      </c>
      <c r="H552">
        <v>0</v>
      </c>
      <c r="I552">
        <v>0</v>
      </c>
      <c r="J552">
        <v>0</v>
      </c>
      <c r="K552">
        <v>0</v>
      </c>
      <c r="L552">
        <v>0</v>
      </c>
      <c r="M552">
        <v>0</v>
      </c>
      <c r="N552">
        <v>0</v>
      </c>
      <c r="O552">
        <v>0</v>
      </c>
      <c r="P552">
        <v>0</v>
      </c>
      <c r="Q552">
        <v>0</v>
      </c>
      <c r="R552">
        <v>0</v>
      </c>
      <c r="S552">
        <v>0</v>
      </c>
      <c r="T552">
        <v>0</v>
      </c>
    </row>
    <row r="553" spans="1:20">
      <c r="A553" t="s">
        <v>326</v>
      </c>
      <c r="B553" t="s">
        <v>326</v>
      </c>
      <c r="C553" t="s">
        <v>326</v>
      </c>
      <c r="D553">
        <v>0</v>
      </c>
      <c r="E553">
        <v>0</v>
      </c>
      <c r="F553">
        <v>0</v>
      </c>
      <c r="G553">
        <v>0</v>
      </c>
      <c r="H553">
        <v>0</v>
      </c>
      <c r="I553">
        <v>0</v>
      </c>
      <c r="J553">
        <v>0</v>
      </c>
      <c r="K553">
        <v>0</v>
      </c>
      <c r="L553">
        <v>0</v>
      </c>
      <c r="M553">
        <v>0</v>
      </c>
      <c r="N553">
        <v>0</v>
      </c>
      <c r="O553">
        <v>0</v>
      </c>
      <c r="P553">
        <v>0</v>
      </c>
      <c r="Q553">
        <v>0</v>
      </c>
      <c r="R553">
        <v>0</v>
      </c>
      <c r="S553">
        <v>0</v>
      </c>
      <c r="T553">
        <v>0</v>
      </c>
    </row>
    <row r="554" spans="1:20">
      <c r="A554" t="s">
        <v>326</v>
      </c>
      <c r="B554" t="s">
        <v>326</v>
      </c>
      <c r="C554" t="s">
        <v>326</v>
      </c>
      <c r="D554">
        <v>0</v>
      </c>
      <c r="E554">
        <v>0</v>
      </c>
      <c r="F554">
        <v>0</v>
      </c>
      <c r="G554">
        <v>0</v>
      </c>
      <c r="H554">
        <v>0</v>
      </c>
      <c r="I554">
        <v>0</v>
      </c>
      <c r="J554">
        <v>0</v>
      </c>
      <c r="K554">
        <v>0</v>
      </c>
      <c r="L554">
        <v>0</v>
      </c>
      <c r="M554">
        <v>0</v>
      </c>
      <c r="N554">
        <v>0</v>
      </c>
      <c r="O554">
        <v>0</v>
      </c>
      <c r="P554">
        <v>0</v>
      </c>
      <c r="Q554">
        <v>0</v>
      </c>
      <c r="R554">
        <v>0</v>
      </c>
      <c r="S554">
        <v>0</v>
      </c>
      <c r="T554">
        <v>0</v>
      </c>
    </row>
    <row r="555" spans="1:20">
      <c r="A555" t="s">
        <v>326</v>
      </c>
      <c r="B555" t="s">
        <v>326</v>
      </c>
      <c r="C555" t="s">
        <v>326</v>
      </c>
      <c r="D555">
        <v>0</v>
      </c>
      <c r="E555">
        <v>0</v>
      </c>
      <c r="F555">
        <v>0</v>
      </c>
      <c r="G555">
        <v>0</v>
      </c>
      <c r="H555">
        <v>0</v>
      </c>
      <c r="I555">
        <v>0</v>
      </c>
      <c r="J555">
        <v>0</v>
      </c>
      <c r="K555">
        <v>0</v>
      </c>
      <c r="L555">
        <v>0</v>
      </c>
      <c r="M555">
        <v>0</v>
      </c>
      <c r="N555">
        <v>0</v>
      </c>
      <c r="O555">
        <v>0</v>
      </c>
      <c r="P555">
        <v>0</v>
      </c>
      <c r="Q555">
        <v>0</v>
      </c>
      <c r="R555">
        <v>0</v>
      </c>
      <c r="S555">
        <v>0</v>
      </c>
      <c r="T555">
        <v>0</v>
      </c>
    </row>
    <row r="556" spans="1:20">
      <c r="A556" t="s">
        <v>326</v>
      </c>
      <c r="B556" t="s">
        <v>326</v>
      </c>
      <c r="C556" t="s">
        <v>326</v>
      </c>
      <c r="D556">
        <v>0</v>
      </c>
      <c r="E556">
        <v>0</v>
      </c>
      <c r="F556">
        <v>0</v>
      </c>
      <c r="G556">
        <v>0</v>
      </c>
      <c r="H556">
        <v>0</v>
      </c>
      <c r="I556">
        <v>0</v>
      </c>
      <c r="J556">
        <v>0</v>
      </c>
      <c r="K556">
        <v>0</v>
      </c>
      <c r="L556">
        <v>0</v>
      </c>
      <c r="M556">
        <v>0</v>
      </c>
      <c r="N556">
        <v>0</v>
      </c>
      <c r="O556">
        <v>0</v>
      </c>
      <c r="P556">
        <v>0</v>
      </c>
      <c r="Q556">
        <v>0</v>
      </c>
      <c r="R556">
        <v>0</v>
      </c>
      <c r="S556">
        <v>0</v>
      </c>
      <c r="T556">
        <v>0</v>
      </c>
    </row>
    <row r="557" spans="1:20">
      <c r="A557" t="s">
        <v>326</v>
      </c>
      <c r="B557" t="s">
        <v>326</v>
      </c>
      <c r="C557" t="s">
        <v>326</v>
      </c>
      <c r="D557">
        <v>0</v>
      </c>
      <c r="E557">
        <v>0</v>
      </c>
      <c r="F557">
        <v>0</v>
      </c>
      <c r="G557">
        <v>0</v>
      </c>
      <c r="H557">
        <v>0</v>
      </c>
      <c r="I557">
        <v>0</v>
      </c>
      <c r="J557">
        <v>0</v>
      </c>
      <c r="K557">
        <v>0</v>
      </c>
      <c r="L557">
        <v>0</v>
      </c>
      <c r="M557">
        <v>0</v>
      </c>
      <c r="N557">
        <v>0</v>
      </c>
      <c r="O557">
        <v>0</v>
      </c>
      <c r="P557">
        <v>0</v>
      </c>
      <c r="Q557">
        <v>0</v>
      </c>
      <c r="R557">
        <v>0</v>
      </c>
      <c r="S557">
        <v>0</v>
      </c>
      <c r="T557">
        <v>0</v>
      </c>
    </row>
    <row r="558" spans="1:20">
      <c r="A558" t="s">
        <v>326</v>
      </c>
      <c r="B558" t="s">
        <v>326</v>
      </c>
      <c r="C558" t="s">
        <v>326</v>
      </c>
      <c r="D558">
        <v>0</v>
      </c>
      <c r="E558">
        <v>0</v>
      </c>
      <c r="F558">
        <v>0</v>
      </c>
      <c r="G558">
        <v>0</v>
      </c>
      <c r="H558">
        <v>0</v>
      </c>
      <c r="I558">
        <v>0</v>
      </c>
      <c r="J558">
        <v>0</v>
      </c>
      <c r="K558">
        <v>0</v>
      </c>
      <c r="L558">
        <v>0</v>
      </c>
      <c r="M558">
        <v>0</v>
      </c>
      <c r="N558">
        <v>0</v>
      </c>
      <c r="O558">
        <v>0</v>
      </c>
      <c r="P558">
        <v>0</v>
      </c>
      <c r="Q558">
        <v>0</v>
      </c>
      <c r="R558">
        <v>0</v>
      </c>
      <c r="S558">
        <v>0</v>
      </c>
      <c r="T558">
        <v>0</v>
      </c>
    </row>
    <row r="559" spans="1:20">
      <c r="A559" t="s">
        <v>326</v>
      </c>
      <c r="B559" t="s">
        <v>326</v>
      </c>
      <c r="C559" t="s">
        <v>326</v>
      </c>
      <c r="D559">
        <v>0</v>
      </c>
      <c r="E559">
        <v>0</v>
      </c>
      <c r="F559">
        <v>0</v>
      </c>
      <c r="G559">
        <v>0</v>
      </c>
      <c r="H559">
        <v>0</v>
      </c>
      <c r="I559">
        <v>0</v>
      </c>
      <c r="J559">
        <v>0</v>
      </c>
      <c r="K559">
        <v>0</v>
      </c>
      <c r="L559">
        <v>0</v>
      </c>
      <c r="M559">
        <v>0</v>
      </c>
      <c r="N559">
        <v>0</v>
      </c>
      <c r="O559">
        <v>0</v>
      </c>
      <c r="P559">
        <v>0</v>
      </c>
      <c r="Q559">
        <v>0</v>
      </c>
      <c r="R559">
        <v>0</v>
      </c>
      <c r="S559">
        <v>0</v>
      </c>
      <c r="T559">
        <v>0</v>
      </c>
    </row>
    <row r="560" spans="1:20">
      <c r="A560" t="s">
        <v>326</v>
      </c>
      <c r="B560" t="s">
        <v>326</v>
      </c>
      <c r="C560" t="s">
        <v>326</v>
      </c>
      <c r="D560">
        <v>0</v>
      </c>
      <c r="E560">
        <v>0</v>
      </c>
      <c r="F560">
        <v>0</v>
      </c>
      <c r="G560">
        <v>0</v>
      </c>
      <c r="H560">
        <v>0</v>
      </c>
      <c r="I560">
        <v>0</v>
      </c>
      <c r="J560">
        <v>0</v>
      </c>
      <c r="K560">
        <v>0</v>
      </c>
      <c r="L560">
        <v>0</v>
      </c>
      <c r="M560">
        <v>0</v>
      </c>
      <c r="N560">
        <v>0</v>
      </c>
      <c r="O560">
        <v>0</v>
      </c>
      <c r="P560">
        <v>0</v>
      </c>
      <c r="Q560">
        <v>0</v>
      </c>
      <c r="R560">
        <v>0</v>
      </c>
      <c r="S560">
        <v>0</v>
      </c>
      <c r="T560">
        <v>0</v>
      </c>
    </row>
    <row r="561" spans="1:20">
      <c r="A561" t="s">
        <v>326</v>
      </c>
      <c r="B561" t="s">
        <v>326</v>
      </c>
      <c r="C561" t="s">
        <v>326</v>
      </c>
      <c r="D561">
        <v>0</v>
      </c>
      <c r="E561">
        <v>0</v>
      </c>
      <c r="F561">
        <v>0</v>
      </c>
      <c r="G561">
        <v>0</v>
      </c>
      <c r="H561">
        <v>0</v>
      </c>
      <c r="I561">
        <v>0</v>
      </c>
      <c r="J561">
        <v>0</v>
      </c>
      <c r="K561">
        <v>0</v>
      </c>
      <c r="L561">
        <v>0</v>
      </c>
      <c r="M561">
        <v>0</v>
      </c>
      <c r="N561">
        <v>0</v>
      </c>
      <c r="O561">
        <v>0</v>
      </c>
      <c r="P561">
        <v>0</v>
      </c>
      <c r="Q561">
        <v>0</v>
      </c>
      <c r="R561">
        <v>0</v>
      </c>
      <c r="S561">
        <v>0</v>
      </c>
      <c r="T561">
        <v>0</v>
      </c>
    </row>
    <row r="562" spans="1:20">
      <c r="A562" t="s">
        <v>326</v>
      </c>
      <c r="B562" t="s">
        <v>326</v>
      </c>
      <c r="C562" t="s">
        <v>326</v>
      </c>
      <c r="D562">
        <v>0</v>
      </c>
      <c r="E562">
        <v>0</v>
      </c>
      <c r="F562">
        <v>0</v>
      </c>
      <c r="G562">
        <v>0</v>
      </c>
      <c r="H562">
        <v>0</v>
      </c>
      <c r="I562">
        <v>0</v>
      </c>
      <c r="J562">
        <v>0</v>
      </c>
      <c r="K562">
        <v>0</v>
      </c>
      <c r="L562">
        <v>0</v>
      </c>
      <c r="M562">
        <v>0</v>
      </c>
      <c r="N562">
        <v>0</v>
      </c>
      <c r="O562">
        <v>0</v>
      </c>
      <c r="P562">
        <v>0</v>
      </c>
      <c r="Q562">
        <v>0</v>
      </c>
      <c r="R562">
        <v>0</v>
      </c>
      <c r="S562">
        <v>0</v>
      </c>
      <c r="T562">
        <v>0</v>
      </c>
    </row>
    <row r="563" spans="1:20">
      <c r="A563" t="s">
        <v>326</v>
      </c>
      <c r="B563" t="s">
        <v>326</v>
      </c>
      <c r="C563" t="s">
        <v>326</v>
      </c>
      <c r="D563">
        <v>0</v>
      </c>
      <c r="E563">
        <v>0</v>
      </c>
      <c r="F563">
        <v>0</v>
      </c>
      <c r="G563">
        <v>0</v>
      </c>
      <c r="H563">
        <v>0</v>
      </c>
      <c r="I563">
        <v>0</v>
      </c>
      <c r="J563">
        <v>0</v>
      </c>
      <c r="K563">
        <v>0</v>
      </c>
      <c r="L563">
        <v>0</v>
      </c>
      <c r="M563">
        <v>0</v>
      </c>
      <c r="N563">
        <v>0</v>
      </c>
      <c r="O563">
        <v>0</v>
      </c>
      <c r="P563">
        <v>0</v>
      </c>
      <c r="Q563">
        <v>0</v>
      </c>
      <c r="R563">
        <v>0</v>
      </c>
      <c r="S563">
        <v>0</v>
      </c>
      <c r="T563">
        <v>0</v>
      </c>
    </row>
    <row r="564" spans="1:20">
      <c r="A564" t="s">
        <v>326</v>
      </c>
      <c r="B564" t="s">
        <v>326</v>
      </c>
      <c r="C564" t="s">
        <v>326</v>
      </c>
      <c r="D564">
        <v>0</v>
      </c>
      <c r="E564">
        <v>0</v>
      </c>
      <c r="F564">
        <v>0</v>
      </c>
      <c r="G564">
        <v>0</v>
      </c>
      <c r="H564">
        <v>0</v>
      </c>
      <c r="I564">
        <v>0</v>
      </c>
      <c r="J564">
        <v>0</v>
      </c>
      <c r="K564">
        <v>0</v>
      </c>
      <c r="L564">
        <v>0</v>
      </c>
      <c r="M564">
        <v>0</v>
      </c>
      <c r="N564">
        <v>0</v>
      </c>
      <c r="O564">
        <v>0</v>
      </c>
      <c r="P564">
        <v>0</v>
      </c>
      <c r="Q564">
        <v>0</v>
      </c>
      <c r="R564">
        <v>0</v>
      </c>
      <c r="S564">
        <v>0</v>
      </c>
      <c r="T564">
        <v>0</v>
      </c>
    </row>
    <row r="565" spans="1:20">
      <c r="A565" t="s">
        <v>326</v>
      </c>
      <c r="B565" t="s">
        <v>326</v>
      </c>
      <c r="C565" t="s">
        <v>326</v>
      </c>
      <c r="D565">
        <v>0</v>
      </c>
      <c r="E565">
        <v>0</v>
      </c>
      <c r="F565">
        <v>0</v>
      </c>
      <c r="G565">
        <v>0</v>
      </c>
      <c r="H565">
        <v>0</v>
      </c>
      <c r="I565">
        <v>0</v>
      </c>
      <c r="J565">
        <v>0</v>
      </c>
      <c r="K565">
        <v>0</v>
      </c>
      <c r="L565">
        <v>0</v>
      </c>
      <c r="M565">
        <v>0</v>
      </c>
      <c r="N565">
        <v>0</v>
      </c>
      <c r="O565">
        <v>0</v>
      </c>
      <c r="P565">
        <v>0</v>
      </c>
      <c r="Q565">
        <v>0</v>
      </c>
      <c r="R565">
        <v>0</v>
      </c>
      <c r="S565">
        <v>0</v>
      </c>
      <c r="T565">
        <v>0</v>
      </c>
    </row>
    <row r="566" spans="1:20">
      <c r="A566" t="s">
        <v>326</v>
      </c>
      <c r="B566" t="s">
        <v>326</v>
      </c>
      <c r="C566" t="s">
        <v>326</v>
      </c>
      <c r="D566">
        <v>0</v>
      </c>
      <c r="E566">
        <v>0</v>
      </c>
      <c r="F566">
        <v>0</v>
      </c>
      <c r="G566">
        <v>0</v>
      </c>
      <c r="H566">
        <v>0</v>
      </c>
      <c r="I566">
        <v>0</v>
      </c>
      <c r="J566">
        <v>0</v>
      </c>
      <c r="K566">
        <v>0</v>
      </c>
      <c r="L566">
        <v>0</v>
      </c>
      <c r="M566">
        <v>0</v>
      </c>
      <c r="N566">
        <v>0</v>
      </c>
      <c r="O566">
        <v>0</v>
      </c>
      <c r="P566">
        <v>0</v>
      </c>
      <c r="Q566">
        <v>0</v>
      </c>
      <c r="R566">
        <v>0</v>
      </c>
      <c r="S566">
        <v>0</v>
      </c>
      <c r="T566">
        <v>0</v>
      </c>
    </row>
    <row r="567" spans="1:20">
      <c r="A567" t="s">
        <v>326</v>
      </c>
      <c r="B567" t="s">
        <v>326</v>
      </c>
      <c r="C567" t="s">
        <v>326</v>
      </c>
      <c r="D567">
        <v>0</v>
      </c>
      <c r="E567">
        <v>0</v>
      </c>
      <c r="F567">
        <v>0</v>
      </c>
      <c r="G567">
        <v>0</v>
      </c>
      <c r="H567">
        <v>0</v>
      </c>
      <c r="I567">
        <v>0</v>
      </c>
      <c r="J567">
        <v>0</v>
      </c>
      <c r="K567">
        <v>0</v>
      </c>
      <c r="L567">
        <v>0</v>
      </c>
      <c r="M567">
        <v>0</v>
      </c>
      <c r="N567">
        <v>0</v>
      </c>
      <c r="O567">
        <v>0</v>
      </c>
      <c r="P567">
        <v>0</v>
      </c>
      <c r="Q567">
        <v>0</v>
      </c>
      <c r="R567">
        <v>0</v>
      </c>
      <c r="S567">
        <v>0</v>
      </c>
      <c r="T567">
        <v>0</v>
      </c>
    </row>
    <row r="568" spans="1:20">
      <c r="A568" t="s">
        <v>326</v>
      </c>
      <c r="B568" t="s">
        <v>326</v>
      </c>
      <c r="C568" t="s">
        <v>326</v>
      </c>
      <c r="D568">
        <v>0</v>
      </c>
      <c r="E568">
        <v>0</v>
      </c>
      <c r="F568">
        <v>0</v>
      </c>
      <c r="G568">
        <v>0</v>
      </c>
      <c r="H568">
        <v>0</v>
      </c>
      <c r="I568">
        <v>0</v>
      </c>
      <c r="J568">
        <v>0</v>
      </c>
      <c r="K568">
        <v>0</v>
      </c>
      <c r="L568">
        <v>0</v>
      </c>
      <c r="M568">
        <v>0</v>
      </c>
      <c r="N568">
        <v>0</v>
      </c>
      <c r="O568">
        <v>0</v>
      </c>
      <c r="P568">
        <v>0</v>
      </c>
      <c r="Q568">
        <v>0</v>
      </c>
      <c r="R568">
        <v>0</v>
      </c>
      <c r="S568">
        <v>0</v>
      </c>
      <c r="T568">
        <v>0</v>
      </c>
    </row>
    <row r="569" spans="1:20">
      <c r="A569" t="s">
        <v>326</v>
      </c>
      <c r="B569" t="s">
        <v>326</v>
      </c>
      <c r="C569" t="s">
        <v>326</v>
      </c>
      <c r="D569">
        <v>0</v>
      </c>
      <c r="E569">
        <v>0</v>
      </c>
      <c r="F569">
        <v>0</v>
      </c>
      <c r="G569">
        <v>0</v>
      </c>
      <c r="H569">
        <v>0</v>
      </c>
      <c r="I569">
        <v>0</v>
      </c>
      <c r="J569">
        <v>0</v>
      </c>
      <c r="K569">
        <v>0</v>
      </c>
      <c r="L569">
        <v>0</v>
      </c>
      <c r="M569">
        <v>0</v>
      </c>
      <c r="N569">
        <v>0</v>
      </c>
      <c r="O569">
        <v>0</v>
      </c>
      <c r="P569">
        <v>0</v>
      </c>
      <c r="Q569">
        <v>0</v>
      </c>
      <c r="R569">
        <v>0</v>
      </c>
      <c r="S569">
        <v>0</v>
      </c>
      <c r="T569">
        <v>0</v>
      </c>
    </row>
    <row r="570" spans="1:20">
      <c r="A570" t="s">
        <v>326</v>
      </c>
      <c r="B570" t="s">
        <v>326</v>
      </c>
      <c r="C570" t="s">
        <v>326</v>
      </c>
      <c r="D570">
        <v>0</v>
      </c>
      <c r="E570">
        <v>0</v>
      </c>
      <c r="F570">
        <v>0</v>
      </c>
      <c r="G570">
        <v>0</v>
      </c>
      <c r="H570">
        <v>0</v>
      </c>
      <c r="I570">
        <v>0</v>
      </c>
      <c r="J570">
        <v>0</v>
      </c>
      <c r="K570">
        <v>0</v>
      </c>
      <c r="L570">
        <v>0</v>
      </c>
      <c r="M570">
        <v>0</v>
      </c>
      <c r="N570">
        <v>0</v>
      </c>
      <c r="O570">
        <v>0</v>
      </c>
      <c r="P570">
        <v>0</v>
      </c>
      <c r="Q570">
        <v>0</v>
      </c>
      <c r="R570">
        <v>0</v>
      </c>
      <c r="S570">
        <v>0</v>
      </c>
      <c r="T570">
        <v>0</v>
      </c>
    </row>
    <row r="571" spans="1:20">
      <c r="A571" t="s">
        <v>326</v>
      </c>
      <c r="B571" t="s">
        <v>326</v>
      </c>
      <c r="C571" t="s">
        <v>326</v>
      </c>
      <c r="D571">
        <v>0</v>
      </c>
      <c r="E571">
        <v>0</v>
      </c>
      <c r="F571">
        <v>0</v>
      </c>
      <c r="G571">
        <v>0</v>
      </c>
      <c r="H571">
        <v>0</v>
      </c>
      <c r="I571">
        <v>0</v>
      </c>
      <c r="J571">
        <v>0</v>
      </c>
      <c r="K571">
        <v>0</v>
      </c>
      <c r="L571">
        <v>0</v>
      </c>
      <c r="M571">
        <v>0</v>
      </c>
      <c r="N571">
        <v>0</v>
      </c>
      <c r="O571">
        <v>0</v>
      </c>
      <c r="P571">
        <v>0</v>
      </c>
      <c r="Q571">
        <v>0</v>
      </c>
      <c r="R571">
        <v>0</v>
      </c>
      <c r="S571">
        <v>0</v>
      </c>
      <c r="T571">
        <v>0</v>
      </c>
    </row>
    <row r="572" spans="1:20">
      <c r="A572" t="s">
        <v>326</v>
      </c>
      <c r="B572" t="s">
        <v>326</v>
      </c>
      <c r="C572" t="s">
        <v>326</v>
      </c>
      <c r="D572">
        <v>0</v>
      </c>
      <c r="E572">
        <v>0</v>
      </c>
      <c r="F572">
        <v>0</v>
      </c>
      <c r="G572">
        <v>0</v>
      </c>
      <c r="H572">
        <v>0</v>
      </c>
      <c r="I572">
        <v>0</v>
      </c>
      <c r="J572">
        <v>0</v>
      </c>
      <c r="K572">
        <v>0</v>
      </c>
      <c r="L572">
        <v>0</v>
      </c>
      <c r="M572">
        <v>0</v>
      </c>
      <c r="N572">
        <v>0</v>
      </c>
      <c r="O572">
        <v>0</v>
      </c>
      <c r="P572">
        <v>0</v>
      </c>
      <c r="Q572">
        <v>0</v>
      </c>
      <c r="R572">
        <v>0</v>
      </c>
      <c r="S572">
        <v>0</v>
      </c>
      <c r="T572">
        <v>0</v>
      </c>
    </row>
    <row r="573" spans="1:20">
      <c r="A573" t="s">
        <v>326</v>
      </c>
      <c r="B573" t="s">
        <v>326</v>
      </c>
      <c r="C573" t="s">
        <v>326</v>
      </c>
      <c r="D573">
        <v>0</v>
      </c>
      <c r="E573">
        <v>0</v>
      </c>
      <c r="F573">
        <v>0</v>
      </c>
      <c r="G573">
        <v>0</v>
      </c>
      <c r="H573">
        <v>0</v>
      </c>
      <c r="I573">
        <v>0</v>
      </c>
      <c r="J573">
        <v>0</v>
      </c>
      <c r="K573">
        <v>0</v>
      </c>
      <c r="L573">
        <v>0</v>
      </c>
      <c r="M573">
        <v>0</v>
      </c>
      <c r="N573">
        <v>0</v>
      </c>
      <c r="O573">
        <v>0</v>
      </c>
      <c r="P573">
        <v>0</v>
      </c>
      <c r="Q573">
        <v>0</v>
      </c>
      <c r="R573">
        <v>0</v>
      </c>
      <c r="S573">
        <v>0</v>
      </c>
      <c r="T573">
        <v>0</v>
      </c>
    </row>
    <row r="574" spans="1:20">
      <c r="A574" t="s">
        <v>326</v>
      </c>
      <c r="B574" t="s">
        <v>326</v>
      </c>
      <c r="C574" t="s">
        <v>326</v>
      </c>
      <c r="D574">
        <v>0</v>
      </c>
      <c r="E574">
        <v>0</v>
      </c>
      <c r="F574">
        <v>0</v>
      </c>
      <c r="G574">
        <v>0</v>
      </c>
      <c r="H574">
        <v>0</v>
      </c>
      <c r="I574">
        <v>0</v>
      </c>
      <c r="J574">
        <v>0</v>
      </c>
      <c r="K574">
        <v>0</v>
      </c>
      <c r="L574">
        <v>0</v>
      </c>
      <c r="M574">
        <v>0</v>
      </c>
      <c r="N574">
        <v>0</v>
      </c>
      <c r="O574">
        <v>0</v>
      </c>
      <c r="P574">
        <v>0</v>
      </c>
      <c r="Q574">
        <v>0</v>
      </c>
      <c r="R574">
        <v>0</v>
      </c>
      <c r="S574">
        <v>0</v>
      </c>
      <c r="T574">
        <v>0</v>
      </c>
    </row>
    <row r="575" spans="1:20">
      <c r="A575" t="s">
        <v>326</v>
      </c>
      <c r="B575" t="s">
        <v>326</v>
      </c>
      <c r="C575" t="s">
        <v>326</v>
      </c>
      <c r="D575">
        <v>0</v>
      </c>
      <c r="E575">
        <v>0</v>
      </c>
      <c r="F575">
        <v>0</v>
      </c>
      <c r="G575">
        <v>0</v>
      </c>
      <c r="H575">
        <v>0</v>
      </c>
      <c r="I575">
        <v>0</v>
      </c>
      <c r="J575">
        <v>0</v>
      </c>
      <c r="K575">
        <v>0</v>
      </c>
      <c r="L575">
        <v>0</v>
      </c>
      <c r="M575">
        <v>0</v>
      </c>
      <c r="N575">
        <v>0</v>
      </c>
      <c r="O575">
        <v>0</v>
      </c>
      <c r="P575">
        <v>0</v>
      </c>
      <c r="Q575">
        <v>0</v>
      </c>
      <c r="R575">
        <v>0</v>
      </c>
      <c r="S575">
        <v>0</v>
      </c>
      <c r="T575">
        <v>0</v>
      </c>
    </row>
    <row r="576" spans="1:20">
      <c r="A576" t="s">
        <v>326</v>
      </c>
      <c r="B576" t="s">
        <v>326</v>
      </c>
      <c r="C576" t="s">
        <v>326</v>
      </c>
      <c r="D576">
        <v>0</v>
      </c>
      <c r="E576">
        <v>0</v>
      </c>
      <c r="F576">
        <v>0</v>
      </c>
      <c r="G576">
        <v>0</v>
      </c>
      <c r="H576">
        <v>0</v>
      </c>
      <c r="I576">
        <v>0</v>
      </c>
      <c r="J576">
        <v>0</v>
      </c>
      <c r="K576">
        <v>0</v>
      </c>
      <c r="L576">
        <v>0</v>
      </c>
      <c r="M576">
        <v>0</v>
      </c>
      <c r="N576">
        <v>0</v>
      </c>
      <c r="O576">
        <v>0</v>
      </c>
      <c r="P576">
        <v>0</v>
      </c>
      <c r="Q576">
        <v>0</v>
      </c>
      <c r="R576">
        <v>0</v>
      </c>
      <c r="S576">
        <v>0</v>
      </c>
      <c r="T576">
        <v>0</v>
      </c>
    </row>
    <row r="577" spans="1:20">
      <c r="A577" t="s">
        <v>326</v>
      </c>
      <c r="B577" t="s">
        <v>326</v>
      </c>
      <c r="C577" t="s">
        <v>326</v>
      </c>
      <c r="D577">
        <v>0</v>
      </c>
      <c r="E577">
        <v>0</v>
      </c>
      <c r="F577">
        <v>0</v>
      </c>
      <c r="G577">
        <v>0</v>
      </c>
      <c r="H577">
        <v>0</v>
      </c>
      <c r="I577">
        <v>0</v>
      </c>
      <c r="J577">
        <v>0</v>
      </c>
      <c r="K577">
        <v>0</v>
      </c>
      <c r="L577">
        <v>0</v>
      </c>
      <c r="M577">
        <v>0</v>
      </c>
      <c r="N577">
        <v>0</v>
      </c>
      <c r="O577">
        <v>0</v>
      </c>
      <c r="P577">
        <v>0</v>
      </c>
      <c r="Q577">
        <v>0</v>
      </c>
      <c r="R577">
        <v>0</v>
      </c>
      <c r="S577">
        <v>0</v>
      </c>
      <c r="T577">
        <v>0</v>
      </c>
    </row>
    <row r="578" spans="1:20">
      <c r="A578" t="s">
        <v>326</v>
      </c>
      <c r="B578" t="s">
        <v>326</v>
      </c>
      <c r="C578" t="s">
        <v>326</v>
      </c>
      <c r="D578">
        <v>0</v>
      </c>
      <c r="E578">
        <v>0</v>
      </c>
      <c r="F578">
        <v>0</v>
      </c>
      <c r="G578">
        <v>0</v>
      </c>
      <c r="H578">
        <v>0</v>
      </c>
      <c r="I578">
        <v>0</v>
      </c>
      <c r="J578">
        <v>0</v>
      </c>
      <c r="K578">
        <v>0</v>
      </c>
      <c r="L578">
        <v>0</v>
      </c>
      <c r="M578">
        <v>0</v>
      </c>
      <c r="N578">
        <v>0</v>
      </c>
      <c r="O578">
        <v>0</v>
      </c>
      <c r="P578">
        <v>0</v>
      </c>
      <c r="Q578">
        <v>0</v>
      </c>
      <c r="R578">
        <v>0</v>
      </c>
      <c r="S578">
        <v>0</v>
      </c>
      <c r="T578">
        <v>0</v>
      </c>
    </row>
    <row r="579" spans="1:20">
      <c r="A579" t="s">
        <v>326</v>
      </c>
      <c r="B579" t="s">
        <v>326</v>
      </c>
      <c r="C579" t="s">
        <v>326</v>
      </c>
      <c r="D579">
        <v>0</v>
      </c>
      <c r="E579">
        <v>0</v>
      </c>
      <c r="F579">
        <v>0</v>
      </c>
      <c r="G579">
        <v>0</v>
      </c>
      <c r="H579">
        <v>0</v>
      </c>
      <c r="I579">
        <v>0</v>
      </c>
      <c r="J579">
        <v>0</v>
      </c>
      <c r="K579">
        <v>0</v>
      </c>
      <c r="L579">
        <v>0</v>
      </c>
      <c r="M579">
        <v>0</v>
      </c>
      <c r="N579">
        <v>0</v>
      </c>
      <c r="O579">
        <v>0</v>
      </c>
      <c r="P579">
        <v>0</v>
      </c>
      <c r="Q579">
        <v>0</v>
      </c>
      <c r="R579">
        <v>0</v>
      </c>
      <c r="S579">
        <v>0</v>
      </c>
      <c r="T579">
        <v>0</v>
      </c>
    </row>
    <row r="580" spans="1:20">
      <c r="A580" t="s">
        <v>326</v>
      </c>
      <c r="B580" t="s">
        <v>326</v>
      </c>
      <c r="C580" t="s">
        <v>326</v>
      </c>
      <c r="D580">
        <v>0</v>
      </c>
      <c r="E580">
        <v>0</v>
      </c>
      <c r="F580">
        <v>0</v>
      </c>
      <c r="G580">
        <v>0</v>
      </c>
      <c r="H580">
        <v>0</v>
      </c>
      <c r="I580">
        <v>0</v>
      </c>
      <c r="J580">
        <v>0</v>
      </c>
      <c r="K580">
        <v>0</v>
      </c>
      <c r="L580">
        <v>0</v>
      </c>
      <c r="M580">
        <v>0</v>
      </c>
      <c r="N580">
        <v>0</v>
      </c>
      <c r="O580">
        <v>0</v>
      </c>
      <c r="P580">
        <v>0</v>
      </c>
      <c r="Q580">
        <v>0</v>
      </c>
      <c r="R580">
        <v>0</v>
      </c>
      <c r="S580">
        <v>0</v>
      </c>
      <c r="T580">
        <v>0</v>
      </c>
    </row>
    <row r="581" spans="1:20">
      <c r="A581" t="s">
        <v>326</v>
      </c>
      <c r="B581" t="s">
        <v>326</v>
      </c>
      <c r="C581" t="s">
        <v>326</v>
      </c>
      <c r="D581">
        <v>0</v>
      </c>
      <c r="E581">
        <v>0</v>
      </c>
      <c r="F581">
        <v>0</v>
      </c>
      <c r="G581">
        <v>0</v>
      </c>
      <c r="H581">
        <v>0</v>
      </c>
      <c r="I581">
        <v>0</v>
      </c>
      <c r="J581">
        <v>0</v>
      </c>
      <c r="K581">
        <v>0</v>
      </c>
      <c r="L581">
        <v>0</v>
      </c>
      <c r="M581">
        <v>0</v>
      </c>
      <c r="N581">
        <v>0</v>
      </c>
      <c r="O581">
        <v>0</v>
      </c>
      <c r="P581">
        <v>0</v>
      </c>
      <c r="Q581">
        <v>0</v>
      </c>
      <c r="R581">
        <v>0</v>
      </c>
      <c r="S581">
        <v>0</v>
      </c>
      <c r="T581">
        <v>0</v>
      </c>
    </row>
    <row r="582" spans="1:20">
      <c r="A582" t="s">
        <v>326</v>
      </c>
      <c r="B582" t="s">
        <v>326</v>
      </c>
      <c r="C582" t="s">
        <v>326</v>
      </c>
      <c r="D582">
        <v>0</v>
      </c>
      <c r="E582">
        <v>0</v>
      </c>
      <c r="F582">
        <v>0</v>
      </c>
      <c r="G582">
        <v>0</v>
      </c>
      <c r="H582">
        <v>0</v>
      </c>
      <c r="I582">
        <v>0</v>
      </c>
      <c r="J582">
        <v>0</v>
      </c>
      <c r="K582">
        <v>0</v>
      </c>
      <c r="L582">
        <v>0</v>
      </c>
      <c r="M582">
        <v>0</v>
      </c>
      <c r="N582">
        <v>0</v>
      </c>
      <c r="O582">
        <v>0</v>
      </c>
      <c r="P582">
        <v>0</v>
      </c>
      <c r="Q582">
        <v>0</v>
      </c>
      <c r="R582">
        <v>0</v>
      </c>
      <c r="S582">
        <v>0</v>
      </c>
      <c r="T582">
        <v>0</v>
      </c>
    </row>
    <row r="583" spans="1:20">
      <c r="A583" t="s">
        <v>326</v>
      </c>
      <c r="B583" t="s">
        <v>326</v>
      </c>
      <c r="C583" t="s">
        <v>326</v>
      </c>
      <c r="D583">
        <v>0</v>
      </c>
      <c r="E583">
        <v>0</v>
      </c>
      <c r="F583">
        <v>0</v>
      </c>
      <c r="G583">
        <v>0</v>
      </c>
      <c r="H583">
        <v>0</v>
      </c>
      <c r="I583">
        <v>0</v>
      </c>
      <c r="J583">
        <v>0</v>
      </c>
      <c r="K583">
        <v>0</v>
      </c>
      <c r="L583">
        <v>0</v>
      </c>
      <c r="M583">
        <v>0</v>
      </c>
      <c r="N583">
        <v>0</v>
      </c>
      <c r="O583">
        <v>0</v>
      </c>
      <c r="P583">
        <v>0</v>
      </c>
      <c r="Q583">
        <v>0</v>
      </c>
      <c r="R583">
        <v>0</v>
      </c>
      <c r="S583">
        <v>0</v>
      </c>
      <c r="T583">
        <v>0</v>
      </c>
    </row>
    <row r="584" spans="1:20">
      <c r="A584" t="s">
        <v>326</v>
      </c>
      <c r="B584" t="s">
        <v>326</v>
      </c>
      <c r="C584" t="s">
        <v>326</v>
      </c>
      <c r="D584">
        <v>0</v>
      </c>
      <c r="E584">
        <v>0</v>
      </c>
      <c r="F584">
        <v>0</v>
      </c>
      <c r="G584">
        <v>0</v>
      </c>
      <c r="H584">
        <v>0</v>
      </c>
      <c r="I584">
        <v>0</v>
      </c>
      <c r="J584">
        <v>0</v>
      </c>
      <c r="K584">
        <v>0</v>
      </c>
      <c r="L584">
        <v>0</v>
      </c>
      <c r="M584">
        <v>0</v>
      </c>
      <c r="N584">
        <v>0</v>
      </c>
      <c r="O584">
        <v>0</v>
      </c>
      <c r="P584">
        <v>0</v>
      </c>
      <c r="Q584">
        <v>0</v>
      </c>
      <c r="R584">
        <v>0</v>
      </c>
      <c r="S584">
        <v>0</v>
      </c>
      <c r="T584">
        <v>0</v>
      </c>
    </row>
    <row r="585" spans="1:20">
      <c r="A585" t="s">
        <v>326</v>
      </c>
      <c r="B585" t="s">
        <v>326</v>
      </c>
      <c r="C585" t="s">
        <v>326</v>
      </c>
      <c r="D585">
        <v>0</v>
      </c>
      <c r="E585">
        <v>0</v>
      </c>
      <c r="F585">
        <v>0</v>
      </c>
      <c r="G585">
        <v>0</v>
      </c>
      <c r="H585">
        <v>0</v>
      </c>
      <c r="I585">
        <v>0</v>
      </c>
      <c r="J585">
        <v>0</v>
      </c>
      <c r="K585">
        <v>0</v>
      </c>
      <c r="L585">
        <v>0</v>
      </c>
      <c r="M585">
        <v>0</v>
      </c>
      <c r="N585">
        <v>0</v>
      </c>
      <c r="O585">
        <v>0</v>
      </c>
      <c r="P585">
        <v>0</v>
      </c>
      <c r="Q585">
        <v>0</v>
      </c>
      <c r="R585">
        <v>0</v>
      </c>
      <c r="S585">
        <v>0</v>
      </c>
      <c r="T585">
        <v>0</v>
      </c>
    </row>
    <row r="586" spans="1:20">
      <c r="A586" t="s">
        <v>326</v>
      </c>
      <c r="B586" t="s">
        <v>326</v>
      </c>
      <c r="C586" t="s">
        <v>326</v>
      </c>
      <c r="D586">
        <v>0</v>
      </c>
      <c r="E586">
        <v>0</v>
      </c>
      <c r="F586">
        <v>0</v>
      </c>
      <c r="G586">
        <v>0</v>
      </c>
      <c r="H586">
        <v>0</v>
      </c>
      <c r="I586">
        <v>0</v>
      </c>
      <c r="J586">
        <v>0</v>
      </c>
      <c r="K586">
        <v>0</v>
      </c>
      <c r="L586">
        <v>0</v>
      </c>
      <c r="M586">
        <v>0</v>
      </c>
      <c r="N586">
        <v>0</v>
      </c>
      <c r="O586">
        <v>0</v>
      </c>
      <c r="P586">
        <v>0</v>
      </c>
      <c r="Q586">
        <v>0</v>
      </c>
      <c r="R586">
        <v>0</v>
      </c>
      <c r="S586">
        <v>0</v>
      </c>
      <c r="T586">
        <v>0</v>
      </c>
    </row>
    <row r="587" spans="1:20">
      <c r="A587" t="s">
        <v>326</v>
      </c>
      <c r="B587" t="s">
        <v>326</v>
      </c>
      <c r="C587" t="s">
        <v>326</v>
      </c>
      <c r="D587">
        <v>0</v>
      </c>
      <c r="E587">
        <v>0</v>
      </c>
      <c r="F587">
        <v>0</v>
      </c>
      <c r="G587">
        <v>0</v>
      </c>
      <c r="H587">
        <v>0</v>
      </c>
      <c r="I587">
        <v>0</v>
      </c>
      <c r="J587">
        <v>0</v>
      </c>
      <c r="K587">
        <v>0</v>
      </c>
      <c r="L587">
        <v>0</v>
      </c>
      <c r="M587">
        <v>0</v>
      </c>
      <c r="N587">
        <v>0</v>
      </c>
      <c r="O587">
        <v>0</v>
      </c>
      <c r="P587">
        <v>0</v>
      </c>
      <c r="Q587">
        <v>0</v>
      </c>
      <c r="R587">
        <v>0</v>
      </c>
      <c r="S587">
        <v>0</v>
      </c>
      <c r="T587">
        <v>0</v>
      </c>
    </row>
    <row r="588" spans="1:20">
      <c r="A588" t="s">
        <v>326</v>
      </c>
      <c r="B588" t="s">
        <v>326</v>
      </c>
      <c r="C588" t="s">
        <v>326</v>
      </c>
      <c r="D588">
        <v>0</v>
      </c>
      <c r="E588">
        <v>0</v>
      </c>
      <c r="F588">
        <v>0</v>
      </c>
      <c r="G588">
        <v>0</v>
      </c>
      <c r="H588">
        <v>0</v>
      </c>
      <c r="I588">
        <v>0</v>
      </c>
      <c r="J588">
        <v>0</v>
      </c>
      <c r="K588">
        <v>0</v>
      </c>
      <c r="L588">
        <v>0</v>
      </c>
      <c r="M588">
        <v>0</v>
      </c>
      <c r="N588">
        <v>0</v>
      </c>
      <c r="O588">
        <v>0</v>
      </c>
      <c r="P588">
        <v>0</v>
      </c>
      <c r="Q588">
        <v>0</v>
      </c>
      <c r="R588">
        <v>0</v>
      </c>
      <c r="S588">
        <v>0</v>
      </c>
      <c r="T588">
        <v>0</v>
      </c>
    </row>
    <row r="589" spans="1:20">
      <c r="A589" t="s">
        <v>326</v>
      </c>
      <c r="B589" t="s">
        <v>326</v>
      </c>
      <c r="C589" t="s">
        <v>326</v>
      </c>
      <c r="D589">
        <v>0</v>
      </c>
      <c r="E589">
        <v>0</v>
      </c>
      <c r="F589">
        <v>0</v>
      </c>
      <c r="G589">
        <v>0</v>
      </c>
      <c r="H589">
        <v>0</v>
      </c>
      <c r="I589">
        <v>0</v>
      </c>
      <c r="J589">
        <v>0</v>
      </c>
      <c r="K589">
        <v>0</v>
      </c>
      <c r="L589">
        <v>0</v>
      </c>
      <c r="M589">
        <v>0</v>
      </c>
      <c r="N589">
        <v>0</v>
      </c>
      <c r="O589">
        <v>0</v>
      </c>
      <c r="P589">
        <v>0</v>
      </c>
      <c r="Q589">
        <v>0</v>
      </c>
      <c r="R589">
        <v>0</v>
      </c>
      <c r="S589">
        <v>0</v>
      </c>
      <c r="T589">
        <v>0</v>
      </c>
    </row>
    <row r="590" spans="1:20">
      <c r="A590" t="s">
        <v>326</v>
      </c>
      <c r="B590" t="s">
        <v>326</v>
      </c>
      <c r="C590" t="s">
        <v>326</v>
      </c>
      <c r="D590">
        <v>0</v>
      </c>
      <c r="E590">
        <v>0</v>
      </c>
      <c r="F590">
        <v>0</v>
      </c>
      <c r="G590">
        <v>0</v>
      </c>
      <c r="H590">
        <v>0</v>
      </c>
      <c r="I590">
        <v>0</v>
      </c>
      <c r="J590">
        <v>0</v>
      </c>
      <c r="K590">
        <v>0</v>
      </c>
      <c r="L590">
        <v>0</v>
      </c>
      <c r="M590">
        <v>0</v>
      </c>
      <c r="N590">
        <v>0</v>
      </c>
      <c r="O590">
        <v>0</v>
      </c>
      <c r="P590">
        <v>0</v>
      </c>
      <c r="Q590">
        <v>0</v>
      </c>
      <c r="R590">
        <v>0</v>
      </c>
      <c r="S590">
        <v>0</v>
      </c>
      <c r="T590">
        <v>0</v>
      </c>
    </row>
    <row r="591" spans="1:20">
      <c r="A591" t="s">
        <v>326</v>
      </c>
      <c r="B591" t="s">
        <v>326</v>
      </c>
      <c r="C591" t="s">
        <v>326</v>
      </c>
      <c r="D591">
        <v>0</v>
      </c>
      <c r="E591">
        <v>0</v>
      </c>
      <c r="F591">
        <v>0</v>
      </c>
      <c r="G591">
        <v>0</v>
      </c>
      <c r="H591">
        <v>0</v>
      </c>
      <c r="I591">
        <v>0</v>
      </c>
      <c r="J591">
        <v>0</v>
      </c>
      <c r="K591">
        <v>0</v>
      </c>
      <c r="L591">
        <v>0</v>
      </c>
      <c r="M591">
        <v>0</v>
      </c>
      <c r="N591">
        <v>0</v>
      </c>
      <c r="O591">
        <v>0</v>
      </c>
      <c r="P591">
        <v>0</v>
      </c>
      <c r="Q591">
        <v>0</v>
      </c>
      <c r="R591">
        <v>0</v>
      </c>
      <c r="S591">
        <v>0</v>
      </c>
      <c r="T591">
        <v>0</v>
      </c>
    </row>
    <row r="592" spans="1:20">
      <c r="A592" t="s">
        <v>326</v>
      </c>
      <c r="B592" t="s">
        <v>326</v>
      </c>
      <c r="C592" t="s">
        <v>326</v>
      </c>
      <c r="D592">
        <v>0</v>
      </c>
      <c r="E592">
        <v>0</v>
      </c>
      <c r="F592">
        <v>0</v>
      </c>
      <c r="G592">
        <v>0</v>
      </c>
      <c r="H592">
        <v>0</v>
      </c>
      <c r="I592">
        <v>0</v>
      </c>
      <c r="J592">
        <v>0</v>
      </c>
      <c r="K592">
        <v>0</v>
      </c>
      <c r="L592">
        <v>0</v>
      </c>
      <c r="M592">
        <v>0</v>
      </c>
      <c r="N592">
        <v>0</v>
      </c>
      <c r="O592">
        <v>0</v>
      </c>
      <c r="P592">
        <v>0</v>
      </c>
      <c r="Q592">
        <v>0</v>
      </c>
      <c r="R592">
        <v>0</v>
      </c>
      <c r="S592">
        <v>0</v>
      </c>
      <c r="T592">
        <v>0</v>
      </c>
    </row>
    <row r="593" spans="1:20">
      <c r="A593" t="s">
        <v>326</v>
      </c>
      <c r="B593" t="s">
        <v>326</v>
      </c>
      <c r="C593" t="s">
        <v>326</v>
      </c>
      <c r="D593">
        <v>0</v>
      </c>
      <c r="E593">
        <v>0</v>
      </c>
      <c r="F593">
        <v>0</v>
      </c>
      <c r="G593">
        <v>0</v>
      </c>
      <c r="H593">
        <v>0</v>
      </c>
      <c r="I593">
        <v>0</v>
      </c>
      <c r="J593">
        <v>0</v>
      </c>
      <c r="K593">
        <v>0</v>
      </c>
      <c r="L593">
        <v>0</v>
      </c>
      <c r="M593">
        <v>0</v>
      </c>
      <c r="N593">
        <v>0</v>
      </c>
      <c r="O593">
        <v>0</v>
      </c>
      <c r="P593">
        <v>0</v>
      </c>
      <c r="Q593">
        <v>0</v>
      </c>
      <c r="R593">
        <v>0</v>
      </c>
      <c r="S593">
        <v>0</v>
      </c>
      <c r="T593">
        <v>0</v>
      </c>
    </row>
    <row r="594" spans="1:20">
      <c r="A594" t="s">
        <v>326</v>
      </c>
      <c r="B594" t="s">
        <v>326</v>
      </c>
      <c r="C594" t="s">
        <v>326</v>
      </c>
      <c r="D594">
        <v>0</v>
      </c>
      <c r="E594">
        <v>0</v>
      </c>
      <c r="F594">
        <v>0</v>
      </c>
      <c r="G594">
        <v>0</v>
      </c>
      <c r="H594">
        <v>0</v>
      </c>
      <c r="I594">
        <v>0</v>
      </c>
      <c r="J594">
        <v>0</v>
      </c>
      <c r="K594">
        <v>0</v>
      </c>
      <c r="L594">
        <v>0</v>
      </c>
      <c r="M594">
        <v>0</v>
      </c>
      <c r="N594">
        <v>0</v>
      </c>
      <c r="O594">
        <v>0</v>
      </c>
      <c r="P594">
        <v>0</v>
      </c>
      <c r="Q594">
        <v>0</v>
      </c>
      <c r="R594">
        <v>0</v>
      </c>
      <c r="S594">
        <v>0</v>
      </c>
      <c r="T594">
        <v>0</v>
      </c>
    </row>
    <row r="595" spans="1:20">
      <c r="A595" t="s">
        <v>326</v>
      </c>
      <c r="B595" t="s">
        <v>326</v>
      </c>
      <c r="C595" t="s">
        <v>326</v>
      </c>
      <c r="D595">
        <v>0</v>
      </c>
      <c r="E595">
        <v>0</v>
      </c>
      <c r="F595">
        <v>0</v>
      </c>
      <c r="G595">
        <v>0</v>
      </c>
      <c r="H595">
        <v>0</v>
      </c>
      <c r="I595">
        <v>0</v>
      </c>
      <c r="J595">
        <v>0</v>
      </c>
      <c r="K595">
        <v>0</v>
      </c>
      <c r="L595">
        <v>0</v>
      </c>
      <c r="M595">
        <v>0</v>
      </c>
      <c r="N595">
        <v>0</v>
      </c>
      <c r="O595">
        <v>0</v>
      </c>
      <c r="P595">
        <v>0</v>
      </c>
      <c r="Q595">
        <v>0</v>
      </c>
      <c r="R595">
        <v>0</v>
      </c>
      <c r="S595">
        <v>0</v>
      </c>
      <c r="T595">
        <v>0</v>
      </c>
    </row>
    <row r="596" spans="1:20">
      <c r="A596" t="s">
        <v>326</v>
      </c>
      <c r="B596" t="s">
        <v>326</v>
      </c>
      <c r="C596" t="s">
        <v>326</v>
      </c>
      <c r="D596">
        <v>0</v>
      </c>
      <c r="E596">
        <v>0</v>
      </c>
      <c r="F596">
        <v>0</v>
      </c>
      <c r="G596">
        <v>0</v>
      </c>
      <c r="H596">
        <v>0</v>
      </c>
      <c r="I596">
        <v>0</v>
      </c>
      <c r="J596">
        <v>0</v>
      </c>
      <c r="K596">
        <v>0</v>
      </c>
      <c r="L596">
        <v>0</v>
      </c>
      <c r="M596">
        <v>0</v>
      </c>
      <c r="N596">
        <v>0</v>
      </c>
      <c r="O596">
        <v>0</v>
      </c>
      <c r="P596">
        <v>0</v>
      </c>
      <c r="Q596">
        <v>0</v>
      </c>
      <c r="R596">
        <v>0</v>
      </c>
      <c r="S596">
        <v>0</v>
      </c>
      <c r="T596">
        <v>0</v>
      </c>
    </row>
    <row r="597" spans="1:20">
      <c r="A597" t="s">
        <v>326</v>
      </c>
      <c r="B597" t="s">
        <v>326</v>
      </c>
      <c r="C597" t="s">
        <v>326</v>
      </c>
      <c r="D597">
        <v>0</v>
      </c>
      <c r="E597">
        <v>0</v>
      </c>
      <c r="F597">
        <v>0</v>
      </c>
      <c r="G597">
        <v>0</v>
      </c>
      <c r="H597">
        <v>0</v>
      </c>
      <c r="I597">
        <v>0</v>
      </c>
      <c r="J597">
        <v>0</v>
      </c>
      <c r="K597">
        <v>0</v>
      </c>
      <c r="L597">
        <v>0</v>
      </c>
      <c r="M597">
        <v>0</v>
      </c>
      <c r="N597">
        <v>0</v>
      </c>
      <c r="O597">
        <v>0</v>
      </c>
      <c r="P597">
        <v>0</v>
      </c>
      <c r="Q597">
        <v>0</v>
      </c>
      <c r="R597">
        <v>0</v>
      </c>
      <c r="S597">
        <v>0</v>
      </c>
      <c r="T597">
        <v>0</v>
      </c>
    </row>
    <row r="598" spans="1:20">
      <c r="A598" t="s">
        <v>326</v>
      </c>
      <c r="B598" t="s">
        <v>326</v>
      </c>
      <c r="C598" t="s">
        <v>326</v>
      </c>
      <c r="D598">
        <v>0</v>
      </c>
      <c r="E598">
        <v>0</v>
      </c>
      <c r="F598">
        <v>0</v>
      </c>
      <c r="G598">
        <v>0</v>
      </c>
      <c r="H598">
        <v>0</v>
      </c>
      <c r="I598">
        <v>0</v>
      </c>
      <c r="J598">
        <v>0</v>
      </c>
      <c r="K598">
        <v>0</v>
      </c>
      <c r="L598">
        <v>0</v>
      </c>
      <c r="M598">
        <v>0</v>
      </c>
      <c r="N598">
        <v>0</v>
      </c>
      <c r="O598">
        <v>0</v>
      </c>
      <c r="P598">
        <v>0</v>
      </c>
      <c r="Q598">
        <v>0</v>
      </c>
      <c r="R598">
        <v>0</v>
      </c>
      <c r="S598">
        <v>0</v>
      </c>
      <c r="T598">
        <v>0</v>
      </c>
    </row>
    <row r="599" spans="1:20">
      <c r="A599" t="s">
        <v>326</v>
      </c>
      <c r="B599" t="s">
        <v>326</v>
      </c>
      <c r="C599" t="s">
        <v>326</v>
      </c>
      <c r="D599">
        <v>0</v>
      </c>
      <c r="E599">
        <v>0</v>
      </c>
      <c r="F599">
        <v>0</v>
      </c>
      <c r="G599">
        <v>0</v>
      </c>
      <c r="H599">
        <v>0</v>
      </c>
      <c r="I599">
        <v>0</v>
      </c>
      <c r="J599">
        <v>0</v>
      </c>
      <c r="K599">
        <v>0</v>
      </c>
      <c r="L599">
        <v>0</v>
      </c>
      <c r="M599">
        <v>0</v>
      </c>
      <c r="N599">
        <v>0</v>
      </c>
      <c r="O599">
        <v>0</v>
      </c>
      <c r="P599">
        <v>0</v>
      </c>
      <c r="Q599">
        <v>0</v>
      </c>
      <c r="R599">
        <v>0</v>
      </c>
      <c r="S599">
        <v>0</v>
      </c>
      <c r="T599">
        <v>0</v>
      </c>
    </row>
    <row r="600" spans="1:20">
      <c r="A600" t="s">
        <v>326</v>
      </c>
      <c r="B600" t="s">
        <v>326</v>
      </c>
      <c r="C600" t="s">
        <v>326</v>
      </c>
      <c r="D600">
        <v>0</v>
      </c>
      <c r="E600">
        <v>0</v>
      </c>
      <c r="F600">
        <v>0</v>
      </c>
      <c r="G600">
        <v>0</v>
      </c>
      <c r="H600">
        <v>0</v>
      </c>
      <c r="I600">
        <v>0</v>
      </c>
      <c r="J600">
        <v>0</v>
      </c>
      <c r="K600">
        <v>0</v>
      </c>
      <c r="L600">
        <v>0</v>
      </c>
      <c r="M600">
        <v>0</v>
      </c>
      <c r="N600">
        <v>0</v>
      </c>
      <c r="O600">
        <v>0</v>
      </c>
      <c r="P600">
        <v>0</v>
      </c>
      <c r="Q600">
        <v>0</v>
      </c>
      <c r="R600">
        <v>0</v>
      </c>
      <c r="S600">
        <v>0</v>
      </c>
      <c r="T600">
        <v>0</v>
      </c>
    </row>
    <row r="601" spans="1:20">
      <c r="A601" t="s">
        <v>326</v>
      </c>
      <c r="B601" t="s">
        <v>326</v>
      </c>
      <c r="C601" t="s">
        <v>326</v>
      </c>
      <c r="D601">
        <v>0</v>
      </c>
      <c r="E601">
        <v>0</v>
      </c>
      <c r="F601">
        <v>0</v>
      </c>
      <c r="G601">
        <v>0</v>
      </c>
      <c r="H601">
        <v>0</v>
      </c>
      <c r="I601">
        <v>0</v>
      </c>
      <c r="J601">
        <v>0</v>
      </c>
      <c r="K601">
        <v>0</v>
      </c>
      <c r="L601">
        <v>0</v>
      </c>
      <c r="M601">
        <v>0</v>
      </c>
      <c r="N601">
        <v>0</v>
      </c>
      <c r="O601">
        <v>0</v>
      </c>
      <c r="P601">
        <v>0</v>
      </c>
      <c r="Q601">
        <v>0</v>
      </c>
      <c r="R601">
        <v>0</v>
      </c>
      <c r="S601">
        <v>0</v>
      </c>
      <c r="T601">
        <v>0</v>
      </c>
    </row>
    <row r="602" spans="1:20">
      <c r="A602" t="s">
        <v>326</v>
      </c>
      <c r="B602" t="s">
        <v>326</v>
      </c>
      <c r="C602" t="s">
        <v>326</v>
      </c>
      <c r="D602">
        <v>0</v>
      </c>
      <c r="E602">
        <v>0</v>
      </c>
      <c r="F602">
        <v>0</v>
      </c>
      <c r="G602">
        <v>0</v>
      </c>
      <c r="H602">
        <v>0</v>
      </c>
      <c r="I602">
        <v>0</v>
      </c>
      <c r="J602">
        <v>0</v>
      </c>
      <c r="K602">
        <v>0</v>
      </c>
      <c r="L602">
        <v>0</v>
      </c>
      <c r="M602">
        <v>0</v>
      </c>
      <c r="N602">
        <v>0</v>
      </c>
      <c r="O602">
        <v>0</v>
      </c>
      <c r="P602">
        <v>0</v>
      </c>
      <c r="Q602">
        <v>0</v>
      </c>
      <c r="R602">
        <v>0</v>
      </c>
      <c r="S602">
        <v>0</v>
      </c>
      <c r="T602">
        <v>0</v>
      </c>
    </row>
    <row r="603" spans="1:20">
      <c r="A603" t="s">
        <v>326</v>
      </c>
      <c r="B603" t="s">
        <v>326</v>
      </c>
      <c r="C603" t="s">
        <v>326</v>
      </c>
      <c r="D603">
        <v>0</v>
      </c>
      <c r="E603">
        <v>0</v>
      </c>
      <c r="F603">
        <v>0</v>
      </c>
      <c r="G603">
        <v>0</v>
      </c>
      <c r="H603">
        <v>0</v>
      </c>
      <c r="I603">
        <v>0</v>
      </c>
      <c r="J603">
        <v>0</v>
      </c>
      <c r="K603">
        <v>0</v>
      </c>
      <c r="L603">
        <v>0</v>
      </c>
      <c r="M603">
        <v>0</v>
      </c>
      <c r="N603">
        <v>0</v>
      </c>
      <c r="O603">
        <v>0</v>
      </c>
      <c r="P603">
        <v>0</v>
      </c>
      <c r="Q603">
        <v>0</v>
      </c>
      <c r="R603">
        <v>0</v>
      </c>
      <c r="S603">
        <v>0</v>
      </c>
      <c r="T603">
        <v>0</v>
      </c>
    </row>
    <row r="604" spans="1:20">
      <c r="A604" t="s">
        <v>326</v>
      </c>
      <c r="B604" t="s">
        <v>326</v>
      </c>
      <c r="C604" t="s">
        <v>326</v>
      </c>
      <c r="D604">
        <v>0</v>
      </c>
      <c r="E604">
        <v>0</v>
      </c>
      <c r="F604">
        <v>0</v>
      </c>
      <c r="G604">
        <v>0</v>
      </c>
      <c r="H604">
        <v>0</v>
      </c>
      <c r="I604">
        <v>0</v>
      </c>
      <c r="J604">
        <v>0</v>
      </c>
      <c r="K604">
        <v>0</v>
      </c>
      <c r="L604">
        <v>0</v>
      </c>
      <c r="M604">
        <v>0</v>
      </c>
      <c r="N604">
        <v>0</v>
      </c>
      <c r="O604">
        <v>0</v>
      </c>
      <c r="P604">
        <v>0</v>
      </c>
      <c r="Q604">
        <v>0</v>
      </c>
      <c r="R604">
        <v>0</v>
      </c>
      <c r="S604">
        <v>0</v>
      </c>
      <c r="T604">
        <v>0</v>
      </c>
    </row>
    <row r="605" spans="1:20">
      <c r="A605" t="s">
        <v>326</v>
      </c>
      <c r="B605" t="s">
        <v>326</v>
      </c>
      <c r="C605" t="s">
        <v>326</v>
      </c>
      <c r="D605">
        <v>0</v>
      </c>
      <c r="E605">
        <v>0</v>
      </c>
      <c r="F605">
        <v>0</v>
      </c>
      <c r="G605">
        <v>0</v>
      </c>
      <c r="H605">
        <v>0</v>
      </c>
      <c r="I605">
        <v>0</v>
      </c>
      <c r="J605">
        <v>0</v>
      </c>
      <c r="K605">
        <v>0</v>
      </c>
      <c r="L605">
        <v>0</v>
      </c>
      <c r="M605">
        <v>0</v>
      </c>
      <c r="N605">
        <v>0</v>
      </c>
      <c r="O605">
        <v>0</v>
      </c>
      <c r="P605">
        <v>0</v>
      </c>
      <c r="Q605">
        <v>0</v>
      </c>
      <c r="R605">
        <v>0</v>
      </c>
      <c r="S605">
        <v>0</v>
      </c>
      <c r="T605">
        <v>0</v>
      </c>
    </row>
    <row r="606" spans="1:20">
      <c r="A606" t="s">
        <v>326</v>
      </c>
      <c r="B606" t="s">
        <v>326</v>
      </c>
      <c r="C606" t="s">
        <v>326</v>
      </c>
      <c r="D606">
        <v>0</v>
      </c>
      <c r="E606">
        <v>0</v>
      </c>
      <c r="F606">
        <v>0</v>
      </c>
      <c r="G606">
        <v>0</v>
      </c>
      <c r="H606">
        <v>0</v>
      </c>
      <c r="I606">
        <v>0</v>
      </c>
      <c r="J606">
        <v>0</v>
      </c>
      <c r="K606">
        <v>0</v>
      </c>
      <c r="L606">
        <v>0</v>
      </c>
      <c r="M606">
        <v>0</v>
      </c>
      <c r="N606">
        <v>0</v>
      </c>
      <c r="O606">
        <v>0</v>
      </c>
      <c r="P606">
        <v>0</v>
      </c>
      <c r="Q606">
        <v>0</v>
      </c>
      <c r="R606">
        <v>0</v>
      </c>
      <c r="S606">
        <v>0</v>
      </c>
      <c r="T606">
        <v>0</v>
      </c>
    </row>
    <row r="607" spans="1:20">
      <c r="A607" t="s">
        <v>326</v>
      </c>
      <c r="B607" t="s">
        <v>326</v>
      </c>
      <c r="C607" t="s">
        <v>326</v>
      </c>
      <c r="D607">
        <v>0</v>
      </c>
      <c r="E607">
        <v>0</v>
      </c>
      <c r="F607">
        <v>0</v>
      </c>
      <c r="G607">
        <v>0</v>
      </c>
      <c r="H607">
        <v>0</v>
      </c>
      <c r="I607">
        <v>0</v>
      </c>
      <c r="J607">
        <v>0</v>
      </c>
      <c r="K607">
        <v>0</v>
      </c>
      <c r="L607">
        <v>0</v>
      </c>
      <c r="M607">
        <v>0</v>
      </c>
      <c r="N607">
        <v>0</v>
      </c>
      <c r="O607">
        <v>0</v>
      </c>
      <c r="P607">
        <v>0</v>
      </c>
      <c r="Q607">
        <v>0</v>
      </c>
      <c r="R607">
        <v>0</v>
      </c>
      <c r="S607">
        <v>0</v>
      </c>
      <c r="T607">
        <v>0</v>
      </c>
    </row>
    <row r="608" spans="1:20">
      <c r="A608" t="s">
        <v>326</v>
      </c>
      <c r="B608" t="s">
        <v>326</v>
      </c>
      <c r="C608" t="s">
        <v>326</v>
      </c>
      <c r="D608">
        <v>0</v>
      </c>
      <c r="E608">
        <v>0</v>
      </c>
      <c r="F608">
        <v>0</v>
      </c>
      <c r="G608">
        <v>0</v>
      </c>
      <c r="H608">
        <v>0</v>
      </c>
      <c r="I608">
        <v>0</v>
      </c>
      <c r="J608">
        <v>0</v>
      </c>
      <c r="K608">
        <v>0</v>
      </c>
      <c r="L608">
        <v>0</v>
      </c>
      <c r="M608">
        <v>0</v>
      </c>
      <c r="N608">
        <v>0</v>
      </c>
      <c r="O608">
        <v>0</v>
      </c>
      <c r="P608">
        <v>0</v>
      </c>
      <c r="Q608">
        <v>0</v>
      </c>
      <c r="R608">
        <v>0</v>
      </c>
      <c r="S608">
        <v>0</v>
      </c>
      <c r="T608">
        <v>0</v>
      </c>
    </row>
    <row r="609" spans="1:20">
      <c r="A609" t="s">
        <v>326</v>
      </c>
      <c r="B609" t="s">
        <v>326</v>
      </c>
      <c r="C609" t="s">
        <v>326</v>
      </c>
      <c r="D609">
        <v>0</v>
      </c>
      <c r="E609">
        <v>0</v>
      </c>
      <c r="F609">
        <v>0</v>
      </c>
      <c r="G609">
        <v>0</v>
      </c>
      <c r="H609">
        <v>0</v>
      </c>
      <c r="I609">
        <v>0</v>
      </c>
      <c r="J609">
        <v>0</v>
      </c>
      <c r="K609">
        <v>0</v>
      </c>
      <c r="L609">
        <v>0</v>
      </c>
      <c r="M609">
        <v>0</v>
      </c>
      <c r="N609">
        <v>0</v>
      </c>
      <c r="O609">
        <v>0</v>
      </c>
      <c r="P609">
        <v>0</v>
      </c>
      <c r="Q609">
        <v>0</v>
      </c>
      <c r="R609">
        <v>0</v>
      </c>
      <c r="S609">
        <v>0</v>
      </c>
      <c r="T609">
        <v>0</v>
      </c>
    </row>
    <row r="610" spans="1:20">
      <c r="A610" t="s">
        <v>326</v>
      </c>
      <c r="B610" t="s">
        <v>326</v>
      </c>
      <c r="C610" t="s">
        <v>326</v>
      </c>
      <c r="D610">
        <v>0</v>
      </c>
      <c r="E610">
        <v>0</v>
      </c>
      <c r="F610">
        <v>0</v>
      </c>
      <c r="G610">
        <v>0</v>
      </c>
      <c r="H610">
        <v>0</v>
      </c>
      <c r="I610">
        <v>0</v>
      </c>
      <c r="J610">
        <v>0</v>
      </c>
      <c r="K610">
        <v>0</v>
      </c>
      <c r="L610">
        <v>0</v>
      </c>
      <c r="M610">
        <v>0</v>
      </c>
      <c r="N610">
        <v>0</v>
      </c>
      <c r="O610">
        <v>0</v>
      </c>
      <c r="P610">
        <v>0</v>
      </c>
      <c r="Q610">
        <v>0</v>
      </c>
      <c r="R610">
        <v>0</v>
      </c>
      <c r="S610">
        <v>0</v>
      </c>
      <c r="T610">
        <v>0</v>
      </c>
    </row>
    <row r="611" spans="1:20">
      <c r="A611" t="s">
        <v>326</v>
      </c>
      <c r="B611" t="s">
        <v>326</v>
      </c>
      <c r="C611" t="s">
        <v>326</v>
      </c>
      <c r="D611">
        <v>0</v>
      </c>
      <c r="E611">
        <v>0</v>
      </c>
      <c r="F611">
        <v>0</v>
      </c>
      <c r="G611">
        <v>0</v>
      </c>
      <c r="H611">
        <v>0</v>
      </c>
      <c r="I611">
        <v>0</v>
      </c>
      <c r="J611">
        <v>0</v>
      </c>
      <c r="K611">
        <v>0</v>
      </c>
      <c r="L611">
        <v>0</v>
      </c>
      <c r="M611">
        <v>0</v>
      </c>
      <c r="N611">
        <v>0</v>
      </c>
      <c r="O611">
        <v>0</v>
      </c>
      <c r="P611">
        <v>0</v>
      </c>
      <c r="Q611">
        <v>0</v>
      </c>
      <c r="R611">
        <v>0</v>
      </c>
      <c r="S611">
        <v>0</v>
      </c>
      <c r="T611">
        <v>0</v>
      </c>
    </row>
    <row r="612" spans="1:20">
      <c r="A612" t="s">
        <v>326</v>
      </c>
      <c r="B612" t="s">
        <v>326</v>
      </c>
      <c r="C612" t="s">
        <v>326</v>
      </c>
      <c r="D612">
        <v>0</v>
      </c>
      <c r="E612">
        <v>0</v>
      </c>
      <c r="F612">
        <v>0</v>
      </c>
      <c r="G612">
        <v>0</v>
      </c>
      <c r="H612">
        <v>0</v>
      </c>
      <c r="I612">
        <v>0</v>
      </c>
      <c r="J612">
        <v>0</v>
      </c>
      <c r="K612">
        <v>0</v>
      </c>
      <c r="L612">
        <v>0</v>
      </c>
      <c r="M612">
        <v>0</v>
      </c>
      <c r="N612">
        <v>0</v>
      </c>
      <c r="O612">
        <v>0</v>
      </c>
      <c r="P612">
        <v>0</v>
      </c>
      <c r="Q612">
        <v>0</v>
      </c>
      <c r="R612">
        <v>0</v>
      </c>
      <c r="S612">
        <v>0</v>
      </c>
      <c r="T612">
        <v>0</v>
      </c>
    </row>
    <row r="613" spans="1:20">
      <c r="A613" t="s">
        <v>326</v>
      </c>
      <c r="B613" t="s">
        <v>326</v>
      </c>
      <c r="C613" t="s">
        <v>326</v>
      </c>
      <c r="D613">
        <v>0</v>
      </c>
      <c r="E613">
        <v>0</v>
      </c>
      <c r="F613">
        <v>0</v>
      </c>
      <c r="G613">
        <v>0</v>
      </c>
      <c r="H613">
        <v>0</v>
      </c>
      <c r="I613">
        <v>0</v>
      </c>
      <c r="J613">
        <v>0</v>
      </c>
      <c r="K613">
        <v>0</v>
      </c>
      <c r="L613">
        <v>0</v>
      </c>
      <c r="M613">
        <v>0</v>
      </c>
      <c r="N613">
        <v>0</v>
      </c>
      <c r="O613">
        <v>0</v>
      </c>
      <c r="P613">
        <v>0</v>
      </c>
      <c r="Q613">
        <v>0</v>
      </c>
      <c r="R613">
        <v>0</v>
      </c>
      <c r="S613">
        <v>0</v>
      </c>
      <c r="T613">
        <v>0</v>
      </c>
    </row>
    <row r="614" spans="1:20">
      <c r="A614" t="s">
        <v>326</v>
      </c>
      <c r="B614" t="s">
        <v>326</v>
      </c>
      <c r="C614" t="s">
        <v>326</v>
      </c>
      <c r="D614">
        <v>0</v>
      </c>
      <c r="E614">
        <v>0</v>
      </c>
      <c r="F614">
        <v>0</v>
      </c>
      <c r="G614">
        <v>0</v>
      </c>
      <c r="H614">
        <v>0</v>
      </c>
      <c r="I614">
        <v>0</v>
      </c>
      <c r="J614">
        <v>0</v>
      </c>
      <c r="K614">
        <v>0</v>
      </c>
      <c r="L614">
        <v>0</v>
      </c>
      <c r="M614">
        <v>0</v>
      </c>
      <c r="N614">
        <v>0</v>
      </c>
      <c r="O614">
        <v>0</v>
      </c>
      <c r="P614">
        <v>0</v>
      </c>
      <c r="Q614">
        <v>0</v>
      </c>
      <c r="R614">
        <v>0</v>
      </c>
      <c r="S614">
        <v>0</v>
      </c>
      <c r="T614">
        <v>0</v>
      </c>
    </row>
    <row r="615" spans="1:20">
      <c r="A615" t="s">
        <v>326</v>
      </c>
      <c r="B615" t="s">
        <v>326</v>
      </c>
      <c r="C615" t="s">
        <v>326</v>
      </c>
      <c r="D615">
        <v>0</v>
      </c>
      <c r="E615">
        <v>0</v>
      </c>
      <c r="F615">
        <v>0</v>
      </c>
      <c r="G615">
        <v>0</v>
      </c>
      <c r="H615">
        <v>0</v>
      </c>
      <c r="I615">
        <v>0</v>
      </c>
      <c r="J615">
        <v>0</v>
      </c>
      <c r="K615">
        <v>0</v>
      </c>
      <c r="L615">
        <v>0</v>
      </c>
      <c r="M615">
        <v>0</v>
      </c>
      <c r="N615">
        <v>0</v>
      </c>
      <c r="O615">
        <v>0</v>
      </c>
      <c r="P615">
        <v>0</v>
      </c>
      <c r="Q615">
        <v>0</v>
      </c>
      <c r="R615">
        <v>0</v>
      </c>
      <c r="S615">
        <v>0</v>
      </c>
      <c r="T615">
        <v>0</v>
      </c>
    </row>
    <row r="616" spans="1:20">
      <c r="A616" t="s">
        <v>326</v>
      </c>
      <c r="B616" t="s">
        <v>326</v>
      </c>
      <c r="C616" t="s">
        <v>326</v>
      </c>
      <c r="D616">
        <v>0</v>
      </c>
      <c r="E616">
        <v>0</v>
      </c>
      <c r="F616">
        <v>0</v>
      </c>
      <c r="G616">
        <v>0</v>
      </c>
      <c r="H616">
        <v>0</v>
      </c>
      <c r="I616">
        <v>0</v>
      </c>
      <c r="J616">
        <v>0</v>
      </c>
      <c r="K616">
        <v>0</v>
      </c>
      <c r="L616">
        <v>0</v>
      </c>
      <c r="M616">
        <v>0</v>
      </c>
      <c r="N616">
        <v>0</v>
      </c>
      <c r="O616">
        <v>0</v>
      </c>
      <c r="P616">
        <v>0</v>
      </c>
      <c r="Q616">
        <v>0</v>
      </c>
      <c r="R616">
        <v>0</v>
      </c>
      <c r="S616">
        <v>0</v>
      </c>
      <c r="T616">
        <v>0</v>
      </c>
    </row>
    <row r="617" spans="1:20">
      <c r="A617" t="s">
        <v>326</v>
      </c>
      <c r="B617" t="s">
        <v>326</v>
      </c>
      <c r="C617" t="s">
        <v>326</v>
      </c>
      <c r="D617">
        <v>0</v>
      </c>
      <c r="E617">
        <v>0</v>
      </c>
      <c r="F617">
        <v>0</v>
      </c>
      <c r="G617">
        <v>0</v>
      </c>
      <c r="H617">
        <v>0</v>
      </c>
      <c r="I617">
        <v>0</v>
      </c>
      <c r="J617">
        <v>0</v>
      </c>
      <c r="K617">
        <v>0</v>
      </c>
      <c r="L617">
        <v>0</v>
      </c>
      <c r="M617">
        <v>0</v>
      </c>
      <c r="N617">
        <v>0</v>
      </c>
      <c r="O617">
        <v>0</v>
      </c>
      <c r="P617">
        <v>0</v>
      </c>
      <c r="Q617">
        <v>0</v>
      </c>
      <c r="R617">
        <v>0</v>
      </c>
      <c r="S617">
        <v>0</v>
      </c>
      <c r="T617">
        <v>0</v>
      </c>
    </row>
    <row r="618" spans="1:20">
      <c r="A618" t="s">
        <v>326</v>
      </c>
      <c r="B618" t="s">
        <v>326</v>
      </c>
      <c r="C618" t="s">
        <v>326</v>
      </c>
      <c r="D618">
        <v>0</v>
      </c>
      <c r="E618">
        <v>0</v>
      </c>
      <c r="F618">
        <v>0</v>
      </c>
      <c r="G618">
        <v>0</v>
      </c>
      <c r="H618">
        <v>0</v>
      </c>
      <c r="I618">
        <v>0</v>
      </c>
      <c r="J618">
        <v>0</v>
      </c>
      <c r="K618">
        <v>0</v>
      </c>
      <c r="L618">
        <v>0</v>
      </c>
      <c r="M618">
        <v>0</v>
      </c>
      <c r="N618">
        <v>0</v>
      </c>
      <c r="O618">
        <v>0</v>
      </c>
      <c r="P618">
        <v>0</v>
      </c>
      <c r="Q618">
        <v>0</v>
      </c>
      <c r="R618">
        <v>0</v>
      </c>
      <c r="S618">
        <v>0</v>
      </c>
      <c r="T618">
        <v>0</v>
      </c>
    </row>
    <row r="619" spans="1:20">
      <c r="A619" t="s">
        <v>326</v>
      </c>
      <c r="B619" t="s">
        <v>326</v>
      </c>
      <c r="C619" t="s">
        <v>326</v>
      </c>
      <c r="D619">
        <v>0</v>
      </c>
      <c r="E619">
        <v>0</v>
      </c>
      <c r="F619">
        <v>0</v>
      </c>
      <c r="G619">
        <v>0</v>
      </c>
      <c r="H619">
        <v>0</v>
      </c>
      <c r="I619">
        <v>0</v>
      </c>
      <c r="J619">
        <v>0</v>
      </c>
      <c r="K619">
        <v>0</v>
      </c>
      <c r="L619">
        <v>0</v>
      </c>
      <c r="M619">
        <v>0</v>
      </c>
      <c r="N619">
        <v>0</v>
      </c>
      <c r="O619">
        <v>0</v>
      </c>
      <c r="P619">
        <v>0</v>
      </c>
      <c r="Q619">
        <v>0</v>
      </c>
      <c r="R619">
        <v>0</v>
      </c>
      <c r="S619">
        <v>0</v>
      </c>
      <c r="T619">
        <v>0</v>
      </c>
    </row>
    <row r="620" spans="1:20">
      <c r="A620" t="s">
        <v>326</v>
      </c>
      <c r="B620" t="s">
        <v>326</v>
      </c>
      <c r="C620" t="s">
        <v>326</v>
      </c>
      <c r="D620">
        <v>0</v>
      </c>
      <c r="E620">
        <v>0</v>
      </c>
      <c r="F620">
        <v>0</v>
      </c>
      <c r="G620">
        <v>0</v>
      </c>
      <c r="H620">
        <v>0</v>
      </c>
      <c r="I620">
        <v>0</v>
      </c>
      <c r="J620">
        <v>0</v>
      </c>
      <c r="K620">
        <v>0</v>
      </c>
      <c r="L620">
        <v>0</v>
      </c>
      <c r="M620">
        <v>0</v>
      </c>
      <c r="N620">
        <v>0</v>
      </c>
      <c r="O620">
        <v>0</v>
      </c>
      <c r="P620">
        <v>0</v>
      </c>
      <c r="Q620">
        <v>0</v>
      </c>
      <c r="R620">
        <v>0</v>
      </c>
      <c r="S620">
        <v>0</v>
      </c>
      <c r="T620">
        <v>0</v>
      </c>
    </row>
    <row r="621" spans="1:20">
      <c r="A621" t="s">
        <v>326</v>
      </c>
      <c r="B621" t="s">
        <v>326</v>
      </c>
      <c r="C621" t="s">
        <v>326</v>
      </c>
      <c r="D621">
        <v>0</v>
      </c>
      <c r="E621">
        <v>0</v>
      </c>
      <c r="F621">
        <v>0</v>
      </c>
      <c r="G621">
        <v>0</v>
      </c>
      <c r="H621">
        <v>0</v>
      </c>
      <c r="I621">
        <v>0</v>
      </c>
      <c r="J621">
        <v>0</v>
      </c>
      <c r="K621">
        <v>0</v>
      </c>
      <c r="L621">
        <v>0</v>
      </c>
      <c r="M621">
        <v>0</v>
      </c>
      <c r="N621">
        <v>0</v>
      </c>
      <c r="O621">
        <v>0</v>
      </c>
      <c r="P621">
        <v>0</v>
      </c>
      <c r="Q621">
        <v>0</v>
      </c>
      <c r="R621">
        <v>0</v>
      </c>
      <c r="S621">
        <v>0</v>
      </c>
      <c r="T621">
        <v>0</v>
      </c>
    </row>
    <row r="622" spans="1:20">
      <c r="A622" t="s">
        <v>326</v>
      </c>
      <c r="B622" t="s">
        <v>326</v>
      </c>
      <c r="C622" t="s">
        <v>326</v>
      </c>
      <c r="D622">
        <v>0</v>
      </c>
      <c r="E622">
        <v>0</v>
      </c>
      <c r="F622">
        <v>0</v>
      </c>
      <c r="G622">
        <v>0</v>
      </c>
      <c r="H622">
        <v>0</v>
      </c>
      <c r="I622">
        <v>0</v>
      </c>
      <c r="J622">
        <v>0</v>
      </c>
      <c r="K622">
        <v>0</v>
      </c>
      <c r="L622">
        <v>0</v>
      </c>
      <c r="M622">
        <v>0</v>
      </c>
      <c r="N622">
        <v>0</v>
      </c>
      <c r="O622">
        <v>0</v>
      </c>
      <c r="P622">
        <v>0</v>
      </c>
      <c r="Q622">
        <v>0</v>
      </c>
      <c r="R622">
        <v>0</v>
      </c>
      <c r="S622">
        <v>0</v>
      </c>
      <c r="T622">
        <v>0</v>
      </c>
    </row>
    <row r="623" spans="1:20">
      <c r="A623" t="s">
        <v>326</v>
      </c>
      <c r="B623" t="s">
        <v>326</v>
      </c>
      <c r="C623" t="s">
        <v>326</v>
      </c>
      <c r="D623">
        <v>0</v>
      </c>
      <c r="E623">
        <v>0</v>
      </c>
      <c r="F623">
        <v>0</v>
      </c>
      <c r="G623">
        <v>0</v>
      </c>
      <c r="H623">
        <v>0</v>
      </c>
      <c r="I623">
        <v>0</v>
      </c>
      <c r="J623">
        <v>0</v>
      </c>
      <c r="K623">
        <v>0</v>
      </c>
      <c r="L623">
        <v>0</v>
      </c>
      <c r="M623">
        <v>0</v>
      </c>
      <c r="N623">
        <v>0</v>
      </c>
      <c r="O623">
        <v>0</v>
      </c>
      <c r="P623">
        <v>0</v>
      </c>
      <c r="Q623">
        <v>0</v>
      </c>
      <c r="R623">
        <v>0</v>
      </c>
      <c r="S623">
        <v>0</v>
      </c>
      <c r="T623">
        <v>0</v>
      </c>
    </row>
    <row r="624" spans="1:20">
      <c r="A624" t="s">
        <v>326</v>
      </c>
      <c r="B624" t="s">
        <v>326</v>
      </c>
      <c r="C624" t="s">
        <v>326</v>
      </c>
      <c r="D624">
        <v>0</v>
      </c>
      <c r="E624">
        <v>0</v>
      </c>
      <c r="F624">
        <v>0</v>
      </c>
      <c r="G624">
        <v>0</v>
      </c>
      <c r="H624">
        <v>0</v>
      </c>
      <c r="I624">
        <v>0</v>
      </c>
      <c r="J624">
        <v>0</v>
      </c>
      <c r="K624">
        <v>0</v>
      </c>
      <c r="L624">
        <v>0</v>
      </c>
      <c r="M624">
        <v>0</v>
      </c>
      <c r="N624">
        <v>0</v>
      </c>
      <c r="O624">
        <v>0</v>
      </c>
      <c r="P624">
        <v>0</v>
      </c>
      <c r="Q624">
        <v>0</v>
      </c>
      <c r="R624">
        <v>0</v>
      </c>
      <c r="S624">
        <v>0</v>
      </c>
      <c r="T624">
        <v>0</v>
      </c>
    </row>
    <row r="625" spans="1:20">
      <c r="A625" t="s">
        <v>326</v>
      </c>
      <c r="B625" t="s">
        <v>326</v>
      </c>
      <c r="C625" t="s">
        <v>326</v>
      </c>
      <c r="D625">
        <v>0</v>
      </c>
      <c r="E625">
        <v>0</v>
      </c>
      <c r="F625">
        <v>0</v>
      </c>
      <c r="G625">
        <v>0</v>
      </c>
      <c r="H625">
        <v>0</v>
      </c>
      <c r="I625">
        <v>0</v>
      </c>
      <c r="J625">
        <v>0</v>
      </c>
      <c r="K625">
        <v>0</v>
      </c>
      <c r="L625">
        <v>0</v>
      </c>
      <c r="M625">
        <v>0</v>
      </c>
      <c r="N625">
        <v>0</v>
      </c>
      <c r="O625">
        <v>0</v>
      </c>
      <c r="P625">
        <v>0</v>
      </c>
      <c r="Q625">
        <v>0</v>
      </c>
      <c r="R625">
        <v>0</v>
      </c>
      <c r="S625">
        <v>0</v>
      </c>
      <c r="T625">
        <v>0</v>
      </c>
    </row>
    <row r="626" spans="1:20">
      <c r="A626" t="s">
        <v>326</v>
      </c>
      <c r="B626" t="s">
        <v>326</v>
      </c>
      <c r="C626" t="s">
        <v>326</v>
      </c>
      <c r="D626">
        <v>0</v>
      </c>
      <c r="E626">
        <v>0</v>
      </c>
      <c r="F626">
        <v>0</v>
      </c>
      <c r="G626">
        <v>0</v>
      </c>
      <c r="H626">
        <v>0</v>
      </c>
      <c r="I626">
        <v>0</v>
      </c>
      <c r="J626">
        <v>0</v>
      </c>
      <c r="K626">
        <v>0</v>
      </c>
      <c r="L626">
        <v>0</v>
      </c>
      <c r="M626">
        <v>0</v>
      </c>
      <c r="N626">
        <v>0</v>
      </c>
      <c r="O626">
        <v>0</v>
      </c>
      <c r="P626">
        <v>0</v>
      </c>
      <c r="Q626">
        <v>0</v>
      </c>
      <c r="R626">
        <v>0</v>
      </c>
      <c r="S626">
        <v>0</v>
      </c>
      <c r="T626">
        <v>0</v>
      </c>
    </row>
    <row r="627" spans="1:20">
      <c r="A627" t="s">
        <v>326</v>
      </c>
      <c r="B627" t="s">
        <v>326</v>
      </c>
      <c r="C627" t="s">
        <v>326</v>
      </c>
      <c r="D627">
        <v>0</v>
      </c>
      <c r="E627">
        <v>0</v>
      </c>
      <c r="F627">
        <v>0</v>
      </c>
      <c r="G627">
        <v>0</v>
      </c>
      <c r="H627">
        <v>0</v>
      </c>
      <c r="I627">
        <v>0</v>
      </c>
      <c r="J627">
        <v>0</v>
      </c>
      <c r="K627">
        <v>0</v>
      </c>
      <c r="L627">
        <v>0</v>
      </c>
      <c r="M627">
        <v>0</v>
      </c>
      <c r="N627">
        <v>0</v>
      </c>
      <c r="O627">
        <v>0</v>
      </c>
      <c r="P627">
        <v>0</v>
      </c>
      <c r="Q627">
        <v>0</v>
      </c>
      <c r="R627">
        <v>0</v>
      </c>
      <c r="S627">
        <v>0</v>
      </c>
      <c r="T627">
        <v>0</v>
      </c>
    </row>
    <row r="628" spans="1:20">
      <c r="A628" t="s">
        <v>326</v>
      </c>
      <c r="B628" t="s">
        <v>326</v>
      </c>
      <c r="C628" t="s">
        <v>326</v>
      </c>
      <c r="D628">
        <v>0</v>
      </c>
      <c r="E628">
        <v>0</v>
      </c>
      <c r="F628">
        <v>0</v>
      </c>
      <c r="G628">
        <v>0</v>
      </c>
      <c r="H628">
        <v>0</v>
      </c>
      <c r="I628">
        <v>0</v>
      </c>
      <c r="J628">
        <v>0</v>
      </c>
      <c r="K628">
        <v>0</v>
      </c>
      <c r="L628">
        <v>0</v>
      </c>
      <c r="M628">
        <v>0</v>
      </c>
      <c r="N628">
        <v>0</v>
      </c>
      <c r="O628">
        <v>0</v>
      </c>
      <c r="P628">
        <v>0</v>
      </c>
      <c r="Q628">
        <v>0</v>
      </c>
      <c r="R628">
        <v>0</v>
      </c>
      <c r="S628">
        <v>0</v>
      </c>
      <c r="T628">
        <v>0</v>
      </c>
    </row>
    <row r="629" spans="1:20">
      <c r="A629" t="s">
        <v>326</v>
      </c>
      <c r="B629" t="s">
        <v>326</v>
      </c>
      <c r="C629" t="s">
        <v>326</v>
      </c>
      <c r="D629">
        <v>0</v>
      </c>
      <c r="E629">
        <v>0</v>
      </c>
      <c r="F629">
        <v>0</v>
      </c>
      <c r="G629">
        <v>0</v>
      </c>
      <c r="H629">
        <v>0</v>
      </c>
      <c r="I629">
        <v>0</v>
      </c>
      <c r="J629">
        <v>0</v>
      </c>
      <c r="K629">
        <v>0</v>
      </c>
      <c r="L629">
        <v>0</v>
      </c>
      <c r="M629">
        <v>0</v>
      </c>
      <c r="N629">
        <v>0</v>
      </c>
      <c r="O629">
        <v>0</v>
      </c>
      <c r="P629">
        <v>0</v>
      </c>
      <c r="Q629">
        <v>0</v>
      </c>
      <c r="R629">
        <v>0</v>
      </c>
      <c r="S629">
        <v>0</v>
      </c>
      <c r="T629">
        <v>0</v>
      </c>
    </row>
    <row r="630" spans="1:20">
      <c r="A630" t="s">
        <v>326</v>
      </c>
      <c r="B630" t="s">
        <v>326</v>
      </c>
      <c r="C630" t="s">
        <v>326</v>
      </c>
      <c r="D630">
        <v>0</v>
      </c>
      <c r="E630">
        <v>0</v>
      </c>
      <c r="F630">
        <v>0</v>
      </c>
      <c r="G630">
        <v>0</v>
      </c>
      <c r="H630">
        <v>0</v>
      </c>
      <c r="I630">
        <v>0</v>
      </c>
      <c r="J630">
        <v>0</v>
      </c>
      <c r="K630">
        <v>0</v>
      </c>
      <c r="L630">
        <v>0</v>
      </c>
      <c r="M630">
        <v>0</v>
      </c>
      <c r="N630">
        <v>0</v>
      </c>
      <c r="O630">
        <v>0</v>
      </c>
      <c r="P630">
        <v>0</v>
      </c>
      <c r="Q630">
        <v>0</v>
      </c>
      <c r="R630">
        <v>0</v>
      </c>
      <c r="S630">
        <v>0</v>
      </c>
      <c r="T630">
        <v>0</v>
      </c>
    </row>
    <row r="631" spans="1:20">
      <c r="A631" t="s">
        <v>326</v>
      </c>
      <c r="B631" t="s">
        <v>326</v>
      </c>
      <c r="C631" t="s">
        <v>326</v>
      </c>
      <c r="D631">
        <v>0</v>
      </c>
      <c r="E631">
        <v>0</v>
      </c>
      <c r="F631">
        <v>0</v>
      </c>
      <c r="G631">
        <v>0</v>
      </c>
      <c r="H631">
        <v>0</v>
      </c>
      <c r="I631">
        <v>0</v>
      </c>
      <c r="J631">
        <v>0</v>
      </c>
      <c r="K631">
        <v>0</v>
      </c>
      <c r="L631">
        <v>0</v>
      </c>
      <c r="M631">
        <v>0</v>
      </c>
      <c r="N631">
        <v>0</v>
      </c>
      <c r="O631">
        <v>0</v>
      </c>
      <c r="P631">
        <v>0</v>
      </c>
      <c r="Q631">
        <v>0</v>
      </c>
      <c r="R631">
        <v>0</v>
      </c>
      <c r="S631">
        <v>0</v>
      </c>
      <c r="T631">
        <v>0</v>
      </c>
    </row>
    <row r="632" spans="1:20">
      <c r="A632" t="s">
        <v>326</v>
      </c>
      <c r="B632" t="s">
        <v>326</v>
      </c>
      <c r="C632" t="s">
        <v>326</v>
      </c>
      <c r="D632">
        <v>0</v>
      </c>
      <c r="E632">
        <v>0</v>
      </c>
      <c r="F632">
        <v>0</v>
      </c>
      <c r="G632">
        <v>0</v>
      </c>
      <c r="H632">
        <v>0</v>
      </c>
      <c r="I632">
        <v>0</v>
      </c>
      <c r="J632">
        <v>0</v>
      </c>
      <c r="K632">
        <v>0</v>
      </c>
      <c r="L632">
        <v>0</v>
      </c>
      <c r="M632">
        <v>0</v>
      </c>
      <c r="N632">
        <v>0</v>
      </c>
      <c r="O632">
        <v>0</v>
      </c>
      <c r="P632">
        <v>0</v>
      </c>
      <c r="Q632">
        <v>0</v>
      </c>
      <c r="R632">
        <v>0</v>
      </c>
      <c r="S632">
        <v>0</v>
      </c>
      <c r="T632">
        <v>0</v>
      </c>
    </row>
    <row r="633" spans="1:20">
      <c r="A633" t="s">
        <v>326</v>
      </c>
      <c r="B633" t="s">
        <v>326</v>
      </c>
      <c r="C633" t="s">
        <v>326</v>
      </c>
      <c r="D633">
        <v>0</v>
      </c>
      <c r="E633">
        <v>0</v>
      </c>
      <c r="F633">
        <v>0</v>
      </c>
      <c r="G633">
        <v>0</v>
      </c>
      <c r="H633">
        <v>0</v>
      </c>
      <c r="I633">
        <v>0</v>
      </c>
      <c r="J633">
        <v>0</v>
      </c>
      <c r="K633">
        <v>0</v>
      </c>
      <c r="L633">
        <v>0</v>
      </c>
      <c r="M633">
        <v>0</v>
      </c>
      <c r="N633">
        <v>0</v>
      </c>
      <c r="O633">
        <v>0</v>
      </c>
      <c r="P633">
        <v>0</v>
      </c>
      <c r="Q633">
        <v>0</v>
      </c>
      <c r="R633">
        <v>0</v>
      </c>
      <c r="S633">
        <v>0</v>
      </c>
      <c r="T633">
        <v>0</v>
      </c>
    </row>
    <row r="634" spans="1:20">
      <c r="A634" t="s">
        <v>326</v>
      </c>
      <c r="B634" t="s">
        <v>326</v>
      </c>
      <c r="C634" t="s">
        <v>326</v>
      </c>
      <c r="D634">
        <v>0</v>
      </c>
      <c r="E634">
        <v>0</v>
      </c>
      <c r="F634">
        <v>0</v>
      </c>
      <c r="G634">
        <v>0</v>
      </c>
      <c r="H634">
        <v>0</v>
      </c>
      <c r="I634">
        <v>0</v>
      </c>
      <c r="J634">
        <v>0</v>
      </c>
      <c r="K634">
        <v>0</v>
      </c>
      <c r="L634">
        <v>0</v>
      </c>
      <c r="M634">
        <v>0</v>
      </c>
      <c r="N634">
        <v>0</v>
      </c>
      <c r="O634">
        <v>0</v>
      </c>
      <c r="P634">
        <v>0</v>
      </c>
      <c r="Q634">
        <v>0</v>
      </c>
      <c r="R634">
        <v>0</v>
      </c>
      <c r="S634">
        <v>0</v>
      </c>
      <c r="T634">
        <v>0</v>
      </c>
    </row>
    <row r="635" spans="1:20">
      <c r="A635" t="s">
        <v>326</v>
      </c>
      <c r="B635" t="s">
        <v>326</v>
      </c>
      <c r="C635" t="s">
        <v>326</v>
      </c>
      <c r="D635">
        <v>0</v>
      </c>
      <c r="E635">
        <v>0</v>
      </c>
      <c r="F635">
        <v>0</v>
      </c>
      <c r="G635">
        <v>0</v>
      </c>
      <c r="H635">
        <v>0</v>
      </c>
      <c r="I635">
        <v>0</v>
      </c>
      <c r="J635">
        <v>0</v>
      </c>
      <c r="K635">
        <v>0</v>
      </c>
      <c r="L635">
        <v>0</v>
      </c>
      <c r="M635">
        <v>0</v>
      </c>
      <c r="N635">
        <v>0</v>
      </c>
      <c r="O635">
        <v>0</v>
      </c>
      <c r="P635">
        <v>0</v>
      </c>
      <c r="Q635">
        <v>0</v>
      </c>
      <c r="R635">
        <v>0</v>
      </c>
      <c r="S635">
        <v>0</v>
      </c>
      <c r="T635">
        <v>0</v>
      </c>
    </row>
    <row r="636" spans="1:20">
      <c r="A636" t="s">
        <v>326</v>
      </c>
      <c r="B636" t="s">
        <v>326</v>
      </c>
      <c r="C636" t="s">
        <v>326</v>
      </c>
      <c r="D636">
        <v>0</v>
      </c>
      <c r="E636">
        <v>0</v>
      </c>
      <c r="F636">
        <v>0</v>
      </c>
      <c r="G636">
        <v>0</v>
      </c>
      <c r="H636">
        <v>0</v>
      </c>
      <c r="I636">
        <v>0</v>
      </c>
      <c r="J636">
        <v>0</v>
      </c>
      <c r="K636">
        <v>0</v>
      </c>
      <c r="L636">
        <v>0</v>
      </c>
      <c r="M636">
        <v>0</v>
      </c>
      <c r="N636">
        <v>0</v>
      </c>
      <c r="O636">
        <v>0</v>
      </c>
      <c r="P636">
        <v>0</v>
      </c>
      <c r="Q636">
        <v>0</v>
      </c>
      <c r="R636">
        <v>0</v>
      </c>
      <c r="S636">
        <v>0</v>
      </c>
      <c r="T636">
        <v>0</v>
      </c>
    </row>
    <row r="637" spans="1:20">
      <c r="A637" t="s">
        <v>326</v>
      </c>
      <c r="B637" t="s">
        <v>326</v>
      </c>
      <c r="C637" t="s">
        <v>326</v>
      </c>
      <c r="D637">
        <v>0</v>
      </c>
      <c r="E637">
        <v>0</v>
      </c>
      <c r="F637">
        <v>0</v>
      </c>
      <c r="G637">
        <v>0</v>
      </c>
      <c r="H637">
        <v>0</v>
      </c>
      <c r="I637">
        <v>0</v>
      </c>
      <c r="J637">
        <v>0</v>
      </c>
      <c r="K637">
        <v>0</v>
      </c>
      <c r="L637">
        <v>0</v>
      </c>
      <c r="M637">
        <v>0</v>
      </c>
      <c r="N637">
        <v>0</v>
      </c>
      <c r="O637">
        <v>0</v>
      </c>
      <c r="P637">
        <v>0</v>
      </c>
      <c r="Q637">
        <v>0</v>
      </c>
      <c r="R637">
        <v>0</v>
      </c>
      <c r="S637">
        <v>0</v>
      </c>
      <c r="T637">
        <v>0</v>
      </c>
    </row>
    <row r="638" spans="1:20">
      <c r="A638" t="s">
        <v>326</v>
      </c>
      <c r="B638" t="s">
        <v>326</v>
      </c>
      <c r="C638" t="s">
        <v>326</v>
      </c>
      <c r="D638">
        <v>0</v>
      </c>
      <c r="E638">
        <v>0</v>
      </c>
      <c r="F638">
        <v>0</v>
      </c>
      <c r="G638">
        <v>0</v>
      </c>
      <c r="H638">
        <v>0</v>
      </c>
      <c r="I638">
        <v>0</v>
      </c>
      <c r="J638">
        <v>0</v>
      </c>
      <c r="K638">
        <v>0</v>
      </c>
      <c r="L638">
        <v>0</v>
      </c>
      <c r="M638">
        <v>0</v>
      </c>
      <c r="N638">
        <v>0</v>
      </c>
      <c r="O638">
        <v>0</v>
      </c>
      <c r="P638">
        <v>0</v>
      </c>
      <c r="Q638">
        <v>0</v>
      </c>
      <c r="R638">
        <v>0</v>
      </c>
      <c r="S638">
        <v>0</v>
      </c>
      <c r="T638">
        <v>0</v>
      </c>
    </row>
    <row r="639" spans="1:20">
      <c r="A639" t="s">
        <v>326</v>
      </c>
      <c r="B639" t="s">
        <v>326</v>
      </c>
      <c r="C639" t="s">
        <v>326</v>
      </c>
      <c r="D639">
        <v>0</v>
      </c>
      <c r="E639">
        <v>0</v>
      </c>
      <c r="F639">
        <v>0</v>
      </c>
      <c r="G639">
        <v>0</v>
      </c>
      <c r="H639">
        <v>0</v>
      </c>
      <c r="I639">
        <v>0</v>
      </c>
      <c r="J639">
        <v>0</v>
      </c>
      <c r="K639">
        <v>0</v>
      </c>
      <c r="L639">
        <v>0</v>
      </c>
      <c r="M639">
        <v>0</v>
      </c>
      <c r="N639">
        <v>0</v>
      </c>
      <c r="O639">
        <v>0</v>
      </c>
      <c r="P639">
        <v>0</v>
      </c>
      <c r="Q639">
        <v>0</v>
      </c>
      <c r="R639">
        <v>0</v>
      </c>
      <c r="S639">
        <v>0</v>
      </c>
      <c r="T639">
        <v>0</v>
      </c>
    </row>
    <row r="640" spans="1:20">
      <c r="A640" t="s">
        <v>326</v>
      </c>
      <c r="B640" t="s">
        <v>326</v>
      </c>
      <c r="C640" t="s">
        <v>326</v>
      </c>
      <c r="D640">
        <v>0</v>
      </c>
      <c r="E640">
        <v>0</v>
      </c>
      <c r="F640">
        <v>0</v>
      </c>
      <c r="G640">
        <v>0</v>
      </c>
      <c r="H640">
        <v>0</v>
      </c>
      <c r="I640">
        <v>0</v>
      </c>
      <c r="J640">
        <v>0</v>
      </c>
      <c r="K640">
        <v>0</v>
      </c>
      <c r="L640">
        <v>0</v>
      </c>
      <c r="M640">
        <v>0</v>
      </c>
      <c r="N640">
        <v>0</v>
      </c>
      <c r="O640">
        <v>0</v>
      </c>
      <c r="P640">
        <v>0</v>
      </c>
      <c r="Q640">
        <v>0</v>
      </c>
      <c r="R640">
        <v>0</v>
      </c>
      <c r="S640">
        <v>0</v>
      </c>
      <c r="T640">
        <v>0</v>
      </c>
    </row>
    <row r="641" spans="1:20">
      <c r="A641" t="s">
        <v>326</v>
      </c>
      <c r="B641" t="s">
        <v>326</v>
      </c>
      <c r="C641" t="s">
        <v>326</v>
      </c>
      <c r="D641">
        <v>0</v>
      </c>
      <c r="E641">
        <v>0</v>
      </c>
      <c r="F641">
        <v>0</v>
      </c>
      <c r="G641">
        <v>0</v>
      </c>
      <c r="H641">
        <v>0</v>
      </c>
      <c r="I641">
        <v>0</v>
      </c>
      <c r="J641">
        <v>0</v>
      </c>
      <c r="K641">
        <v>0</v>
      </c>
      <c r="L641">
        <v>0</v>
      </c>
      <c r="M641">
        <v>0</v>
      </c>
      <c r="N641">
        <v>0</v>
      </c>
      <c r="O641">
        <v>0</v>
      </c>
      <c r="P641">
        <v>0</v>
      </c>
      <c r="Q641">
        <v>0</v>
      </c>
      <c r="R641">
        <v>0</v>
      </c>
      <c r="S641">
        <v>0</v>
      </c>
      <c r="T641">
        <v>0</v>
      </c>
    </row>
    <row r="642" spans="1:20">
      <c r="A642" t="s">
        <v>326</v>
      </c>
      <c r="B642" t="s">
        <v>326</v>
      </c>
      <c r="C642" t="s">
        <v>326</v>
      </c>
      <c r="D642">
        <v>0</v>
      </c>
      <c r="E642">
        <v>0</v>
      </c>
      <c r="F642">
        <v>0</v>
      </c>
      <c r="G642">
        <v>0</v>
      </c>
      <c r="H642">
        <v>0</v>
      </c>
      <c r="I642">
        <v>0</v>
      </c>
      <c r="J642">
        <v>0</v>
      </c>
      <c r="K642">
        <v>0</v>
      </c>
      <c r="L642">
        <v>0</v>
      </c>
      <c r="M642">
        <v>0</v>
      </c>
      <c r="N642">
        <v>0</v>
      </c>
      <c r="O642">
        <v>0</v>
      </c>
      <c r="P642">
        <v>0</v>
      </c>
      <c r="Q642">
        <v>0</v>
      </c>
      <c r="R642">
        <v>0</v>
      </c>
      <c r="S642">
        <v>0</v>
      </c>
      <c r="T642">
        <v>0</v>
      </c>
    </row>
    <row r="643" spans="1:20">
      <c r="A643" t="s">
        <v>326</v>
      </c>
      <c r="B643" t="s">
        <v>326</v>
      </c>
      <c r="C643" t="s">
        <v>326</v>
      </c>
      <c r="D643">
        <v>0</v>
      </c>
      <c r="E643">
        <v>0</v>
      </c>
      <c r="F643">
        <v>0</v>
      </c>
      <c r="G643">
        <v>0</v>
      </c>
      <c r="H643">
        <v>0</v>
      </c>
      <c r="I643">
        <v>0</v>
      </c>
      <c r="J643">
        <v>0</v>
      </c>
      <c r="K643">
        <v>0</v>
      </c>
      <c r="L643">
        <v>0</v>
      </c>
      <c r="M643">
        <v>0</v>
      </c>
      <c r="N643">
        <v>0</v>
      </c>
      <c r="O643">
        <v>0</v>
      </c>
      <c r="P643">
        <v>0</v>
      </c>
      <c r="Q643">
        <v>0</v>
      </c>
      <c r="R643">
        <v>0</v>
      </c>
      <c r="S643">
        <v>0</v>
      </c>
      <c r="T643">
        <v>0</v>
      </c>
    </row>
    <row r="644" spans="1:20">
      <c r="A644" t="s">
        <v>326</v>
      </c>
      <c r="B644" t="s">
        <v>326</v>
      </c>
      <c r="C644" t="s">
        <v>326</v>
      </c>
      <c r="D644">
        <v>0</v>
      </c>
      <c r="E644">
        <v>0</v>
      </c>
      <c r="F644">
        <v>0</v>
      </c>
      <c r="G644">
        <v>0</v>
      </c>
      <c r="H644">
        <v>0</v>
      </c>
      <c r="I644">
        <v>0</v>
      </c>
      <c r="J644">
        <v>0</v>
      </c>
      <c r="K644">
        <v>0</v>
      </c>
      <c r="L644">
        <v>0</v>
      </c>
      <c r="M644">
        <v>0</v>
      </c>
      <c r="N644">
        <v>0</v>
      </c>
      <c r="O644">
        <v>0</v>
      </c>
      <c r="P644">
        <v>0</v>
      </c>
      <c r="Q644">
        <v>0</v>
      </c>
      <c r="R644">
        <v>0</v>
      </c>
      <c r="S644">
        <v>0</v>
      </c>
      <c r="T644">
        <v>0</v>
      </c>
    </row>
    <row r="645" spans="1:20">
      <c r="A645" t="s">
        <v>326</v>
      </c>
      <c r="B645" t="s">
        <v>326</v>
      </c>
      <c r="C645" t="s">
        <v>326</v>
      </c>
      <c r="D645">
        <v>0</v>
      </c>
      <c r="E645">
        <v>0</v>
      </c>
      <c r="F645">
        <v>0</v>
      </c>
      <c r="G645">
        <v>0</v>
      </c>
      <c r="H645">
        <v>0</v>
      </c>
      <c r="I645">
        <v>0</v>
      </c>
      <c r="J645">
        <v>0</v>
      </c>
      <c r="K645">
        <v>0</v>
      </c>
      <c r="L645">
        <v>0</v>
      </c>
      <c r="M645">
        <v>0</v>
      </c>
      <c r="N645">
        <v>0</v>
      </c>
      <c r="O645">
        <v>0</v>
      </c>
      <c r="P645">
        <v>0</v>
      </c>
      <c r="Q645">
        <v>0</v>
      </c>
      <c r="R645">
        <v>0</v>
      </c>
      <c r="S645">
        <v>0</v>
      </c>
      <c r="T645">
        <v>0</v>
      </c>
    </row>
    <row r="646" spans="1:20">
      <c r="A646" t="s">
        <v>326</v>
      </c>
      <c r="B646" t="s">
        <v>326</v>
      </c>
      <c r="C646" t="s">
        <v>326</v>
      </c>
      <c r="D646">
        <v>0</v>
      </c>
      <c r="E646">
        <v>0</v>
      </c>
      <c r="F646">
        <v>0</v>
      </c>
      <c r="G646">
        <v>0</v>
      </c>
      <c r="H646">
        <v>0</v>
      </c>
      <c r="I646">
        <v>0</v>
      </c>
      <c r="J646">
        <v>0</v>
      </c>
      <c r="K646">
        <v>0</v>
      </c>
      <c r="L646">
        <v>0</v>
      </c>
      <c r="M646">
        <v>0</v>
      </c>
      <c r="N646">
        <v>0</v>
      </c>
      <c r="O646">
        <v>0</v>
      </c>
      <c r="P646">
        <v>0</v>
      </c>
      <c r="Q646">
        <v>0</v>
      </c>
      <c r="R646">
        <v>0</v>
      </c>
      <c r="S646">
        <v>0</v>
      </c>
      <c r="T646">
        <v>0</v>
      </c>
    </row>
    <row r="647" spans="1:20">
      <c r="A647" t="s">
        <v>326</v>
      </c>
      <c r="B647" t="s">
        <v>326</v>
      </c>
      <c r="C647" t="s">
        <v>326</v>
      </c>
      <c r="D647">
        <v>0</v>
      </c>
      <c r="E647">
        <v>0</v>
      </c>
      <c r="F647">
        <v>0</v>
      </c>
      <c r="G647">
        <v>0</v>
      </c>
      <c r="H647">
        <v>0</v>
      </c>
      <c r="I647">
        <v>0</v>
      </c>
      <c r="J647">
        <v>0</v>
      </c>
      <c r="K647">
        <v>0</v>
      </c>
      <c r="L647">
        <v>0</v>
      </c>
      <c r="M647">
        <v>0</v>
      </c>
      <c r="N647">
        <v>0</v>
      </c>
      <c r="O647">
        <v>0</v>
      </c>
      <c r="P647">
        <v>0</v>
      </c>
      <c r="Q647">
        <v>0</v>
      </c>
      <c r="R647">
        <v>0</v>
      </c>
      <c r="S647">
        <v>0</v>
      </c>
      <c r="T647">
        <v>0</v>
      </c>
    </row>
    <row r="648" spans="1:20">
      <c r="A648" t="s">
        <v>326</v>
      </c>
      <c r="B648" t="s">
        <v>326</v>
      </c>
      <c r="C648" t="s">
        <v>326</v>
      </c>
      <c r="D648">
        <v>0</v>
      </c>
      <c r="E648">
        <v>0</v>
      </c>
      <c r="F648">
        <v>0</v>
      </c>
      <c r="G648">
        <v>0</v>
      </c>
      <c r="H648">
        <v>0</v>
      </c>
      <c r="I648">
        <v>0</v>
      </c>
      <c r="J648">
        <v>0</v>
      </c>
      <c r="K648">
        <v>0</v>
      </c>
      <c r="L648">
        <v>0</v>
      </c>
      <c r="M648">
        <v>0</v>
      </c>
      <c r="N648">
        <v>0</v>
      </c>
      <c r="O648">
        <v>0</v>
      </c>
      <c r="P648">
        <v>0</v>
      </c>
      <c r="Q648">
        <v>0</v>
      </c>
      <c r="R648">
        <v>0</v>
      </c>
      <c r="S648">
        <v>0</v>
      </c>
      <c r="T648">
        <v>0</v>
      </c>
    </row>
    <row r="649" spans="1:20">
      <c r="A649" t="s">
        <v>326</v>
      </c>
      <c r="B649" t="s">
        <v>326</v>
      </c>
      <c r="C649" t="s">
        <v>326</v>
      </c>
      <c r="D649">
        <v>0</v>
      </c>
      <c r="E649">
        <v>0</v>
      </c>
      <c r="F649">
        <v>0</v>
      </c>
      <c r="G649">
        <v>0</v>
      </c>
      <c r="H649">
        <v>0</v>
      </c>
      <c r="I649">
        <v>0</v>
      </c>
      <c r="J649">
        <v>0</v>
      </c>
      <c r="K649">
        <v>0</v>
      </c>
      <c r="L649">
        <v>0</v>
      </c>
      <c r="M649">
        <v>0</v>
      </c>
      <c r="N649">
        <v>0</v>
      </c>
      <c r="O649">
        <v>0</v>
      </c>
      <c r="P649">
        <v>0</v>
      </c>
      <c r="Q649">
        <v>0</v>
      </c>
      <c r="R649">
        <v>0</v>
      </c>
      <c r="S649">
        <v>0</v>
      </c>
      <c r="T649">
        <v>0</v>
      </c>
    </row>
    <row r="650" spans="1:20">
      <c r="A650" t="s">
        <v>326</v>
      </c>
      <c r="B650" t="s">
        <v>326</v>
      </c>
      <c r="C650" t="s">
        <v>326</v>
      </c>
      <c r="D650">
        <v>0</v>
      </c>
      <c r="E650">
        <v>0</v>
      </c>
      <c r="F650">
        <v>0</v>
      </c>
      <c r="G650">
        <v>0</v>
      </c>
      <c r="H650">
        <v>0</v>
      </c>
      <c r="I650">
        <v>0</v>
      </c>
      <c r="J650">
        <v>0</v>
      </c>
      <c r="K650">
        <v>0</v>
      </c>
      <c r="L650">
        <v>0</v>
      </c>
      <c r="M650">
        <v>0</v>
      </c>
      <c r="N650">
        <v>0</v>
      </c>
      <c r="O650">
        <v>0</v>
      </c>
      <c r="P650">
        <v>0</v>
      </c>
      <c r="Q650">
        <v>0</v>
      </c>
      <c r="R650">
        <v>0</v>
      </c>
      <c r="S650">
        <v>0</v>
      </c>
      <c r="T650">
        <v>0</v>
      </c>
    </row>
    <row r="651" spans="1:20">
      <c r="A651" t="s">
        <v>326</v>
      </c>
      <c r="B651" t="s">
        <v>326</v>
      </c>
      <c r="C651" t="s">
        <v>326</v>
      </c>
      <c r="D651">
        <v>0</v>
      </c>
      <c r="E651">
        <v>0</v>
      </c>
      <c r="F651">
        <v>0</v>
      </c>
      <c r="G651">
        <v>0</v>
      </c>
      <c r="H651">
        <v>0</v>
      </c>
      <c r="I651">
        <v>0</v>
      </c>
      <c r="J651">
        <v>0</v>
      </c>
      <c r="K651">
        <v>0</v>
      </c>
      <c r="L651">
        <v>0</v>
      </c>
      <c r="M651">
        <v>0</v>
      </c>
      <c r="N651">
        <v>0</v>
      </c>
      <c r="O651">
        <v>0</v>
      </c>
      <c r="P651">
        <v>0</v>
      </c>
      <c r="Q651">
        <v>0</v>
      </c>
      <c r="R651">
        <v>0</v>
      </c>
      <c r="S651">
        <v>0</v>
      </c>
      <c r="T651">
        <v>0</v>
      </c>
    </row>
    <row r="652" spans="1:20">
      <c r="A652" t="s">
        <v>326</v>
      </c>
      <c r="B652" t="s">
        <v>326</v>
      </c>
      <c r="C652" t="s">
        <v>326</v>
      </c>
      <c r="D652">
        <v>0</v>
      </c>
      <c r="E652">
        <v>0</v>
      </c>
      <c r="F652">
        <v>0</v>
      </c>
      <c r="G652">
        <v>0</v>
      </c>
      <c r="H652">
        <v>0</v>
      </c>
      <c r="I652">
        <v>0</v>
      </c>
      <c r="J652">
        <v>0</v>
      </c>
      <c r="K652">
        <v>0</v>
      </c>
      <c r="L652">
        <v>0</v>
      </c>
      <c r="M652">
        <v>0</v>
      </c>
      <c r="N652">
        <v>0</v>
      </c>
      <c r="O652">
        <v>0</v>
      </c>
      <c r="P652">
        <v>0</v>
      </c>
      <c r="Q652">
        <v>0</v>
      </c>
      <c r="R652">
        <v>0</v>
      </c>
      <c r="S652">
        <v>0</v>
      </c>
      <c r="T652">
        <v>0</v>
      </c>
    </row>
    <row r="653" spans="1:20">
      <c r="A653" t="s">
        <v>326</v>
      </c>
      <c r="B653" t="s">
        <v>326</v>
      </c>
      <c r="C653" t="s">
        <v>326</v>
      </c>
      <c r="D653">
        <v>0</v>
      </c>
      <c r="E653">
        <v>0</v>
      </c>
      <c r="F653">
        <v>0</v>
      </c>
      <c r="G653">
        <v>0</v>
      </c>
      <c r="H653">
        <v>0</v>
      </c>
      <c r="I653">
        <v>0</v>
      </c>
      <c r="J653">
        <v>0</v>
      </c>
      <c r="K653">
        <v>0</v>
      </c>
      <c r="L653">
        <v>0</v>
      </c>
      <c r="M653">
        <v>0</v>
      </c>
      <c r="N653">
        <v>0</v>
      </c>
      <c r="O653">
        <v>0</v>
      </c>
      <c r="P653">
        <v>0</v>
      </c>
      <c r="Q653">
        <v>0</v>
      </c>
      <c r="R653">
        <v>0</v>
      </c>
      <c r="S653">
        <v>0</v>
      </c>
      <c r="T653">
        <v>0</v>
      </c>
    </row>
    <row r="654" spans="1:20">
      <c r="A654" t="s">
        <v>326</v>
      </c>
      <c r="B654" t="s">
        <v>326</v>
      </c>
      <c r="C654" t="s">
        <v>326</v>
      </c>
      <c r="D654">
        <v>0</v>
      </c>
      <c r="E654">
        <v>0</v>
      </c>
      <c r="F654">
        <v>0</v>
      </c>
      <c r="G654">
        <v>0</v>
      </c>
      <c r="H654">
        <v>0</v>
      </c>
      <c r="I654">
        <v>0</v>
      </c>
      <c r="J654">
        <v>0</v>
      </c>
      <c r="K654">
        <v>0</v>
      </c>
      <c r="L654">
        <v>0</v>
      </c>
      <c r="M654">
        <v>0</v>
      </c>
      <c r="N654">
        <v>0</v>
      </c>
      <c r="O654">
        <v>0</v>
      </c>
      <c r="P654">
        <v>0</v>
      </c>
      <c r="Q654">
        <v>0</v>
      </c>
      <c r="R654">
        <v>0</v>
      </c>
      <c r="S654">
        <v>0</v>
      </c>
      <c r="T654">
        <v>0</v>
      </c>
    </row>
    <row r="655" spans="1:20">
      <c r="A655" t="s">
        <v>326</v>
      </c>
      <c r="B655" t="s">
        <v>326</v>
      </c>
      <c r="C655" t="s">
        <v>326</v>
      </c>
      <c r="D655">
        <v>0</v>
      </c>
      <c r="E655">
        <v>0</v>
      </c>
      <c r="F655">
        <v>0</v>
      </c>
      <c r="G655">
        <v>0</v>
      </c>
      <c r="H655">
        <v>0</v>
      </c>
      <c r="I655">
        <v>0</v>
      </c>
      <c r="J655">
        <v>0</v>
      </c>
      <c r="K655">
        <v>0</v>
      </c>
      <c r="L655">
        <v>0</v>
      </c>
      <c r="M655">
        <v>0</v>
      </c>
      <c r="N655">
        <v>0</v>
      </c>
      <c r="O655">
        <v>0</v>
      </c>
      <c r="P655">
        <v>0</v>
      </c>
      <c r="Q655">
        <v>0</v>
      </c>
      <c r="R655">
        <v>0</v>
      </c>
      <c r="S655">
        <v>0</v>
      </c>
      <c r="T655">
        <v>0</v>
      </c>
    </row>
    <row r="656" spans="1:20">
      <c r="A656" t="s">
        <v>326</v>
      </c>
      <c r="B656" t="s">
        <v>326</v>
      </c>
      <c r="C656" t="s">
        <v>326</v>
      </c>
      <c r="D656">
        <v>0</v>
      </c>
      <c r="E656">
        <v>0</v>
      </c>
      <c r="F656">
        <v>0</v>
      </c>
      <c r="G656">
        <v>0</v>
      </c>
      <c r="H656">
        <v>0</v>
      </c>
      <c r="I656">
        <v>0</v>
      </c>
      <c r="J656">
        <v>0</v>
      </c>
      <c r="K656">
        <v>0</v>
      </c>
      <c r="L656">
        <v>0</v>
      </c>
      <c r="M656">
        <v>0</v>
      </c>
      <c r="N656">
        <v>0</v>
      </c>
      <c r="O656">
        <v>0</v>
      </c>
      <c r="P656">
        <v>0</v>
      </c>
      <c r="Q656">
        <v>0</v>
      </c>
      <c r="R656">
        <v>0</v>
      </c>
      <c r="S656">
        <v>0</v>
      </c>
      <c r="T656">
        <v>0</v>
      </c>
    </row>
    <row r="657" spans="1:20">
      <c r="A657" t="s">
        <v>326</v>
      </c>
      <c r="B657" t="s">
        <v>326</v>
      </c>
      <c r="C657" t="s">
        <v>326</v>
      </c>
      <c r="D657">
        <v>0</v>
      </c>
      <c r="E657">
        <v>0</v>
      </c>
      <c r="F657">
        <v>0</v>
      </c>
      <c r="G657">
        <v>0</v>
      </c>
      <c r="H657">
        <v>0</v>
      </c>
      <c r="I657">
        <v>0</v>
      </c>
      <c r="J657">
        <v>0</v>
      </c>
      <c r="K657">
        <v>0</v>
      </c>
      <c r="L657">
        <v>0</v>
      </c>
      <c r="M657">
        <v>0</v>
      </c>
      <c r="N657">
        <v>0</v>
      </c>
      <c r="O657">
        <v>0</v>
      </c>
      <c r="P657">
        <v>0</v>
      </c>
      <c r="Q657">
        <v>0</v>
      </c>
      <c r="R657">
        <v>0</v>
      </c>
      <c r="S657">
        <v>0</v>
      </c>
      <c r="T657">
        <v>0</v>
      </c>
    </row>
    <row r="658" spans="1:20">
      <c r="A658" t="s">
        <v>326</v>
      </c>
      <c r="B658" t="s">
        <v>326</v>
      </c>
      <c r="C658" t="s">
        <v>326</v>
      </c>
      <c r="D658">
        <v>0</v>
      </c>
      <c r="E658">
        <v>0</v>
      </c>
      <c r="F658">
        <v>0</v>
      </c>
      <c r="G658">
        <v>0</v>
      </c>
      <c r="H658">
        <v>0</v>
      </c>
      <c r="I658">
        <v>0</v>
      </c>
      <c r="J658">
        <v>0</v>
      </c>
      <c r="K658">
        <v>0</v>
      </c>
      <c r="L658">
        <v>0</v>
      </c>
      <c r="M658">
        <v>0</v>
      </c>
      <c r="N658">
        <v>0</v>
      </c>
      <c r="O658">
        <v>0</v>
      </c>
      <c r="P658">
        <v>0</v>
      </c>
      <c r="Q658">
        <v>0</v>
      </c>
      <c r="R658">
        <v>0</v>
      </c>
      <c r="S658">
        <v>0</v>
      </c>
      <c r="T658">
        <v>0</v>
      </c>
    </row>
    <row r="659" spans="1:20">
      <c r="A659" t="s">
        <v>326</v>
      </c>
      <c r="B659" t="s">
        <v>326</v>
      </c>
      <c r="C659" t="s">
        <v>326</v>
      </c>
      <c r="D659">
        <v>0</v>
      </c>
      <c r="E659">
        <v>0</v>
      </c>
      <c r="F659">
        <v>0</v>
      </c>
      <c r="G659">
        <v>0</v>
      </c>
      <c r="H659">
        <v>0</v>
      </c>
      <c r="I659">
        <v>0</v>
      </c>
      <c r="J659">
        <v>0</v>
      </c>
      <c r="K659">
        <v>0</v>
      </c>
      <c r="L659">
        <v>0</v>
      </c>
      <c r="M659">
        <v>0</v>
      </c>
      <c r="N659">
        <v>0</v>
      </c>
      <c r="O659">
        <v>0</v>
      </c>
      <c r="P659">
        <v>0</v>
      </c>
      <c r="Q659">
        <v>0</v>
      </c>
      <c r="R659">
        <v>0</v>
      </c>
      <c r="S659">
        <v>0</v>
      </c>
      <c r="T659">
        <v>0</v>
      </c>
    </row>
    <row r="660" spans="1:20">
      <c r="A660" t="s">
        <v>326</v>
      </c>
      <c r="B660" t="s">
        <v>326</v>
      </c>
      <c r="C660" t="s">
        <v>326</v>
      </c>
      <c r="D660">
        <v>0</v>
      </c>
      <c r="E660">
        <v>0</v>
      </c>
      <c r="F660">
        <v>0</v>
      </c>
      <c r="G660">
        <v>0</v>
      </c>
      <c r="H660">
        <v>0</v>
      </c>
      <c r="I660">
        <v>0</v>
      </c>
      <c r="J660">
        <v>0</v>
      </c>
      <c r="K660">
        <v>0</v>
      </c>
      <c r="L660">
        <v>0</v>
      </c>
      <c r="M660">
        <v>0</v>
      </c>
      <c r="N660">
        <v>0</v>
      </c>
      <c r="O660">
        <v>0</v>
      </c>
      <c r="P660">
        <v>0</v>
      </c>
      <c r="Q660">
        <v>0</v>
      </c>
      <c r="R660">
        <v>0</v>
      </c>
      <c r="S660">
        <v>0</v>
      </c>
      <c r="T660">
        <v>0</v>
      </c>
    </row>
  </sheetData>
  <pageMargins left="0.7" right="0.7" top="0.75" bottom="0.75" header="0.3" footer="0.3"/>
  <pageSetup paperSize="9" orientation="portrait"/>
  <headerFooter scaleWithDoc="1" alignWithMargins="0" differentFirst="0" differentOddEven="0"/>
  <legacy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6">
    <pageSetUpPr fitToPage="1"/>
  </sheetPr>
  <dimension ref="A1:K38"/>
  <sheetViews>
    <sheetView zoomScale="85" view="normal" workbookViewId="0">
      <selection pane="topLeft" activeCell="A1" sqref="A1"/>
    </sheetView>
  </sheetViews>
  <sheetFormatPr defaultColWidth="9.140625" defaultRowHeight="14.25"/>
  <cols>
    <col min="1" max="1" width="20.125" style="69" customWidth="1"/>
    <col min="2" max="2" width="24.125" style="69" customWidth="1"/>
    <col min="3" max="3" width="19.625" style="69" customWidth="1"/>
    <col min="4" max="5" width="18.625" style="69" customWidth="1"/>
    <col min="6" max="6" width="18.625" style="69" hidden="1" customWidth="1"/>
    <col min="7" max="7" width="17.875" style="69" customWidth="1"/>
    <col min="8" max="8" width="23.125" style="69" hidden="1" customWidth="1"/>
    <col min="9" max="9" width="2.75390625" style="69" customWidth="1"/>
    <col min="10" max="11" width="12.625" style="69" customWidth="1"/>
    <col min="12" max="16384" width="9.125" style="69" customWidth="1"/>
  </cols>
  <sheetData>
    <row r="1" spans="1:7" ht="15.75" thickBot="1">
      <c r="A1" s="70" t="s">
        <v>679</v>
      </c>
      <c r="D1" s="71"/>
      <c r="E1" s="71"/>
      <c r="F1" s="71"/>
      <c r="G1" s="72"/>
    </row>
    <row r="2" spans="7:7" ht="15.75" thickBot="1">
      <c r="G2" s="73">
        <v>0.9860068683291684</v>
      </c>
    </row>
    <row r="3" spans="1:11" ht="75.75" thickBot="1">
      <c r="A3" s="552" t="s">
        <v>572</v>
      </c>
      <c r="B3" s="552"/>
      <c r="C3" s="74" t="s">
        <v>573</v>
      </c>
      <c r="D3" s="75" t="s">
        <v>574</v>
      </c>
      <c r="E3" s="75" t="s">
        <v>575</v>
      </c>
      <c r="F3" s="75" t="s">
        <v>576</v>
      </c>
      <c r="G3" s="76" t="s">
        <v>651</v>
      </c>
      <c r="H3" s="77"/>
      <c r="J3" s="75" t="s">
        <v>577</v>
      </c>
      <c r="K3" s="75" t="s">
        <v>578</v>
      </c>
    </row>
    <row r="4" spans="1:11" ht="15" thickBot="1">
      <c r="A4" s="85" t="s">
        <v>579</v>
      </c>
      <c r="B4" s="85" t="s">
        <v>580</v>
      </c>
      <c r="C4" s="78">
        <v>3217</v>
      </c>
      <c r="D4" s="79">
        <v>3437.6468</v>
      </c>
      <c r="E4" s="79">
        <v>3351.71</v>
      </c>
      <c r="F4" s="79">
        <v>3523.59</v>
      </c>
      <c r="G4" s="80">
        <v>3389.5433556897869</v>
      </c>
      <c r="H4" s="77" t="s">
        <v>660</v>
      </c>
      <c r="J4" s="79">
        <v>172.54335568978695</v>
      </c>
      <c r="K4" s="81">
        <v>0.053634863441027962</v>
      </c>
    </row>
    <row r="5" spans="1:11" ht="15" thickBot="1">
      <c r="A5" s="85"/>
      <c r="B5" s="85" t="s">
        <v>581</v>
      </c>
      <c r="C5" s="78">
        <v>4536</v>
      </c>
      <c r="D5" s="79">
        <v>4846.5351</v>
      </c>
      <c r="E5" s="79">
        <v>4725.37</v>
      </c>
      <c r="F5" s="79">
        <v>4967.7</v>
      </c>
      <c r="G5" s="80">
        <v>4778.7168961983934</v>
      </c>
      <c r="H5" s="77" t="s">
        <v>660</v>
      </c>
      <c r="J5" s="79">
        <v>242.71689619839344</v>
      </c>
      <c r="K5" s="81">
        <v>0.0535090159167534</v>
      </c>
    </row>
    <row r="6" spans="1:11" ht="15" thickBot="1">
      <c r="A6" s="85"/>
      <c r="B6" s="85" t="s">
        <v>582</v>
      </c>
      <c r="C6" s="78">
        <v>5112</v>
      </c>
      <c r="D6" s="79">
        <v>5462.354</v>
      </c>
      <c r="E6" s="79">
        <v>5325.8</v>
      </c>
      <c r="F6" s="79">
        <v>5598.91</v>
      </c>
      <c r="G6" s="80">
        <v>5385.9185612453066</v>
      </c>
      <c r="H6" s="77" t="s">
        <v>660</v>
      </c>
      <c r="J6" s="79">
        <v>273.91856124530659</v>
      </c>
      <c r="K6" s="81">
        <v>0.053583443123103792</v>
      </c>
    </row>
    <row r="7" spans="1:11" ht="15" thickBot="1">
      <c r="A7" s="85" t="s">
        <v>583</v>
      </c>
      <c r="B7" s="85" t="s">
        <v>584</v>
      </c>
      <c r="C7" s="78">
        <v>470</v>
      </c>
      <c r="D7" s="79">
        <v>486.1728</v>
      </c>
      <c r="E7" s="79">
        <v>474.02</v>
      </c>
      <c r="F7" s="79">
        <v>498.33</v>
      </c>
      <c r="G7" s="80">
        <v>479.36971999482313</v>
      </c>
      <c r="H7" s="77" t="s">
        <v>660</v>
      </c>
      <c r="J7" s="79">
        <v>9.3697199948231287</v>
      </c>
      <c r="K7" s="81">
        <v>0.019935574457070487</v>
      </c>
    </row>
    <row r="8" spans="1:11" ht="29.25" thickBot="1">
      <c r="A8" s="85"/>
      <c r="B8" s="85" t="s">
        <v>585</v>
      </c>
      <c r="C8" s="78">
        <v>470</v>
      </c>
      <c r="D8" s="79">
        <v>486.1728</v>
      </c>
      <c r="E8" s="79">
        <v>474.02</v>
      </c>
      <c r="F8" s="79">
        <v>498.33</v>
      </c>
      <c r="G8" s="80">
        <v>479.36971999482313</v>
      </c>
      <c r="H8" s="77" t="s">
        <v>660</v>
      </c>
      <c r="J8" s="79">
        <v>9.3697199948231287</v>
      </c>
      <c r="K8" s="81">
        <v>0.019935574457070487</v>
      </c>
    </row>
    <row r="9" spans="1:11" ht="15" thickBot="1">
      <c r="A9" s="85"/>
      <c r="B9" s="85" t="s">
        <v>586</v>
      </c>
      <c r="C9" s="78">
        <v>590</v>
      </c>
      <c r="D9" s="79">
        <v>714.0663</v>
      </c>
      <c r="E9" s="79">
        <v>696.21</v>
      </c>
      <c r="F9" s="79">
        <v>731.92</v>
      </c>
      <c r="G9" s="80">
        <v>704.07427624239642</v>
      </c>
      <c r="H9" s="77" t="s">
        <v>660</v>
      </c>
      <c r="J9" s="79">
        <v>114.07427624239642</v>
      </c>
      <c r="K9" s="81">
        <v>0.19334623091931596</v>
      </c>
    </row>
    <row r="10" spans="1:11" ht="15" thickBot="1">
      <c r="A10" s="85"/>
      <c r="B10" s="85" t="s">
        <v>587</v>
      </c>
      <c r="C10" s="78">
        <v>865</v>
      </c>
      <c r="D10" s="79">
        <v>1043.2458</v>
      </c>
      <c r="E10" s="79">
        <v>1017.16</v>
      </c>
      <c r="F10" s="79">
        <v>1069.33</v>
      </c>
      <c r="G10" s="80">
        <v>1028.6475241555579</v>
      </c>
      <c r="H10" s="77" t="s">
        <v>660</v>
      </c>
      <c r="J10" s="79">
        <v>163.6475241555579</v>
      </c>
      <c r="K10" s="81">
        <v>0.18918788919717677</v>
      </c>
    </row>
    <row r="11" spans="1:11" ht="15" thickBot="1">
      <c r="A11" s="85"/>
      <c r="B11" s="85" t="s">
        <v>588</v>
      </c>
      <c r="C11" s="78">
        <v>220</v>
      </c>
      <c r="D11" s="79">
        <v>232.9578</v>
      </c>
      <c r="E11" s="79">
        <v>227.13</v>
      </c>
      <c r="F11" s="79">
        <v>238.78</v>
      </c>
      <c r="G11" s="80">
        <v>229.69799083085275</v>
      </c>
      <c r="H11" s="77" t="s">
        <v>660</v>
      </c>
      <c r="I11" s="82"/>
      <c r="J11" s="79">
        <v>9.6979908308527456</v>
      </c>
      <c r="K11" s="81">
        <v>0.044081776503876118</v>
      </c>
    </row>
    <row r="12" spans="1:11" ht="15" thickBot="1">
      <c r="A12" s="85"/>
      <c r="B12" s="85" t="s">
        <v>589</v>
      </c>
      <c r="C12" s="78">
        <v>270</v>
      </c>
      <c r="D12" s="79">
        <v>283.6008</v>
      </c>
      <c r="E12" s="79">
        <v>276.51</v>
      </c>
      <c r="F12" s="79">
        <v>290.69</v>
      </c>
      <c r="G12" s="80">
        <v>279.63233666364681</v>
      </c>
      <c r="H12" s="77" t="s">
        <v>660</v>
      </c>
      <c r="J12" s="79">
        <v>9.63233666364681</v>
      </c>
      <c r="K12" s="81">
        <v>0.035675320976469672</v>
      </c>
    </row>
    <row r="13" spans="1:11" ht="15" thickBot="1">
      <c r="A13" s="85"/>
      <c r="B13" s="85" t="s">
        <v>590</v>
      </c>
      <c r="C13" s="78">
        <v>420</v>
      </c>
      <c r="D13" s="79">
        <v>445.6584</v>
      </c>
      <c r="E13" s="79">
        <v>434.52</v>
      </c>
      <c r="F13" s="79">
        <v>456.8</v>
      </c>
      <c r="G13" s="80">
        <v>439.42224332858785</v>
      </c>
      <c r="H13" s="77" t="s">
        <v>660</v>
      </c>
      <c r="J13" s="79">
        <v>19.422243328587854</v>
      </c>
      <c r="K13" s="81">
        <v>0.046243436496637744</v>
      </c>
    </row>
    <row r="14" spans="1:11" ht="15" thickBot="1">
      <c r="A14" s="85"/>
      <c r="B14" s="85" t="s">
        <v>591</v>
      </c>
      <c r="C14" s="78">
        <v>460</v>
      </c>
      <c r="D14" s="79">
        <v>486.1728</v>
      </c>
      <c r="E14" s="79">
        <v>474.02</v>
      </c>
      <c r="F14" s="79">
        <v>498.33</v>
      </c>
      <c r="G14" s="80">
        <v>479.36971999482313</v>
      </c>
      <c r="H14" s="77" t="s">
        <v>660</v>
      </c>
      <c r="J14" s="79">
        <v>19.369719994823129</v>
      </c>
      <c r="K14" s="81">
        <v>0.042108086945267673</v>
      </c>
    </row>
    <row r="15" spans="1:11" ht="15" thickBot="1">
      <c r="A15" s="85"/>
      <c r="B15" s="85" t="s">
        <v>592</v>
      </c>
      <c r="C15" s="78">
        <v>490</v>
      </c>
      <c r="D15" s="79">
        <v>516.5586</v>
      </c>
      <c r="E15" s="79">
        <v>503.64</v>
      </c>
      <c r="F15" s="79">
        <v>529.47</v>
      </c>
      <c r="G15" s="80">
        <v>509.3303274944995</v>
      </c>
      <c r="H15" s="77" t="s">
        <v>660</v>
      </c>
      <c r="J15" s="79">
        <v>19.3303274944995</v>
      </c>
      <c r="K15" s="81">
        <v>0.039449647947958161</v>
      </c>
    </row>
    <row r="16" spans="1:11" ht="15" thickBot="1">
      <c r="A16" s="85"/>
      <c r="B16" s="85" t="s">
        <v>593</v>
      </c>
      <c r="C16" s="78">
        <v>640</v>
      </c>
      <c r="D16" s="79">
        <v>678.6162</v>
      </c>
      <c r="E16" s="79">
        <v>661.65</v>
      </c>
      <c r="F16" s="79">
        <v>695.58</v>
      </c>
      <c r="G16" s="80">
        <v>669.12023415944066</v>
      </c>
      <c r="H16" s="77" t="s">
        <v>660</v>
      </c>
      <c r="J16" s="79">
        <v>29.120234159440656</v>
      </c>
      <c r="K16" s="81">
        <v>0.045500365874126023</v>
      </c>
    </row>
    <row r="17" spans="1:11" ht="15" thickBot="1">
      <c r="A17" s="85"/>
      <c r="B17" s="85" t="s">
        <v>594</v>
      </c>
      <c r="C17" s="78">
        <v>320</v>
      </c>
      <c r="D17" s="79">
        <v>339.3081</v>
      </c>
      <c r="E17" s="79">
        <v>330.83</v>
      </c>
      <c r="F17" s="79">
        <v>347.79</v>
      </c>
      <c r="G17" s="80">
        <v>334.56011707972033</v>
      </c>
      <c r="H17" s="77" t="s">
        <v>660</v>
      </c>
      <c r="J17" s="79">
        <v>14.560117079720328</v>
      </c>
      <c r="K17" s="81">
        <v>0.045500365874126023</v>
      </c>
    </row>
    <row r="18" spans="1:11" ht="15" thickBot="1">
      <c r="A18" s="85"/>
      <c r="B18" s="85" t="s">
        <v>595</v>
      </c>
      <c r="C18" s="78">
        <v>425</v>
      </c>
      <c r="D18" s="79">
        <v>450.7227</v>
      </c>
      <c r="E18" s="79">
        <v>439.45</v>
      </c>
      <c r="F18" s="79">
        <v>461.99</v>
      </c>
      <c r="G18" s="80">
        <v>444.41567791186725</v>
      </c>
      <c r="H18" s="77" t="s">
        <v>660</v>
      </c>
      <c r="J18" s="79">
        <v>19.415677911867249</v>
      </c>
      <c r="K18" s="81">
        <v>0.045683948027922937</v>
      </c>
    </row>
    <row r="19" spans="1:11" ht="15" thickBot="1">
      <c r="A19" s="85"/>
      <c r="B19" s="85" t="s">
        <v>596</v>
      </c>
      <c r="C19" s="78">
        <v>595</v>
      </c>
      <c r="D19" s="79">
        <v>627.9732</v>
      </c>
      <c r="E19" s="79">
        <v>612.27</v>
      </c>
      <c r="F19" s="79">
        <v>643.67</v>
      </c>
      <c r="G19" s="80">
        <v>619.18588832664659</v>
      </c>
      <c r="H19" s="77" t="s">
        <v>660</v>
      </c>
      <c r="J19" s="79">
        <v>24.185888326646591</v>
      </c>
      <c r="K19" s="81">
        <v>0.04064855180949007</v>
      </c>
    </row>
    <row r="20" spans="1:11" ht="15" thickBot="1">
      <c r="A20" s="85"/>
      <c r="B20" s="85" t="s">
        <v>597</v>
      </c>
      <c r="C20" s="78">
        <v>650</v>
      </c>
      <c r="D20" s="79">
        <v>688.7448</v>
      </c>
      <c r="E20" s="79">
        <v>671.53</v>
      </c>
      <c r="F20" s="79">
        <v>705.96</v>
      </c>
      <c r="G20" s="80">
        <v>679.10710332599945</v>
      </c>
      <c r="H20" s="77" t="s">
        <v>660</v>
      </c>
      <c r="J20" s="79">
        <v>29.107103325999446</v>
      </c>
      <c r="K20" s="81">
        <v>0.044780158963076071</v>
      </c>
    </row>
    <row r="21" spans="1:11" ht="15" thickBot="1">
      <c r="A21" s="85"/>
      <c r="B21" s="85" t="s">
        <v>598</v>
      </c>
      <c r="C21" s="78">
        <v>700</v>
      </c>
      <c r="D21" s="79">
        <v>739.3878</v>
      </c>
      <c r="E21" s="79">
        <v>720.9</v>
      </c>
      <c r="F21" s="79">
        <v>757.87</v>
      </c>
      <c r="G21" s="80">
        <v>729.04144915879351</v>
      </c>
      <c r="H21" s="77" t="s">
        <v>660</v>
      </c>
      <c r="J21" s="79">
        <v>29.041449158793512</v>
      </c>
      <c r="K21" s="81">
        <v>0.041487784512562159</v>
      </c>
    </row>
    <row r="22" spans="1:11" ht="15" thickBot="1">
      <c r="A22" s="85"/>
      <c r="B22" s="85" t="s">
        <v>599</v>
      </c>
      <c r="C22" s="78">
        <v>890</v>
      </c>
      <c r="D22" s="79">
        <v>941.9598</v>
      </c>
      <c r="E22" s="79">
        <v>918.41</v>
      </c>
      <c r="F22" s="79">
        <v>965.51</v>
      </c>
      <c r="G22" s="80">
        <v>928.77883248996977</v>
      </c>
      <c r="H22" s="77" t="s">
        <v>660</v>
      </c>
      <c r="J22" s="79">
        <v>38.778832489969773</v>
      </c>
      <c r="K22" s="81">
        <v>0.043571721898842439</v>
      </c>
    </row>
    <row r="23" spans="1:11" ht="15" thickBot="1">
      <c r="A23" s="85" t="s">
        <v>469</v>
      </c>
      <c r="B23" s="85" t="s">
        <v>352</v>
      </c>
      <c r="C23" s="78">
        <v>565</v>
      </c>
      <c r="D23" s="79">
        <v>587.4588</v>
      </c>
      <c r="E23" s="79">
        <v>572.77</v>
      </c>
      <c r="F23" s="79">
        <v>602.15</v>
      </c>
      <c r="G23" s="80">
        <v>579.23841166041132</v>
      </c>
      <c r="H23" s="77" t="s">
        <v>660</v>
      </c>
      <c r="J23" s="79">
        <v>14.238411660411316</v>
      </c>
      <c r="K23" s="81">
        <v>0.025200728602497904</v>
      </c>
    </row>
    <row r="24" spans="1:11" ht="15" thickBot="1">
      <c r="A24" s="85"/>
      <c r="B24" s="85" t="s">
        <v>350</v>
      </c>
      <c r="C24" s="78">
        <v>1530</v>
      </c>
      <c r="D24" s="79">
        <v>1585.1259</v>
      </c>
      <c r="E24" s="79">
        <v>1545.5</v>
      </c>
      <c r="F24" s="79">
        <v>1624.75</v>
      </c>
      <c r="G24" s="80">
        <v>1562.9450245664545</v>
      </c>
      <c r="H24" s="77" t="s">
        <v>660</v>
      </c>
      <c r="J24" s="79">
        <v>32.945024566454549</v>
      </c>
      <c r="K24" s="81">
        <v>0.021532695795068332</v>
      </c>
    </row>
    <row r="25" spans="1:11" ht="15" thickBot="1">
      <c r="A25" s="85" t="s">
        <v>470</v>
      </c>
      <c r="B25" s="85" t="s">
        <v>352</v>
      </c>
      <c r="C25" s="78">
        <v>1130</v>
      </c>
      <c r="D25" s="79">
        <v>1169.8533</v>
      </c>
      <c r="E25" s="79">
        <v>1140.61</v>
      </c>
      <c r="F25" s="79">
        <v>1199.1</v>
      </c>
      <c r="G25" s="80">
        <v>1153.4833887375432</v>
      </c>
      <c r="H25" s="77" t="s">
        <v>660</v>
      </c>
      <c r="J25" s="79">
        <v>23.483388737543237</v>
      </c>
      <c r="K25" s="81">
        <v>0.020781759944728528</v>
      </c>
    </row>
    <row r="26" spans="1:11" ht="15" thickBot="1">
      <c r="A26" s="85"/>
      <c r="B26" s="85" t="s">
        <v>350</v>
      </c>
      <c r="C26" s="78">
        <v>1710</v>
      </c>
      <c r="D26" s="79">
        <v>1772.505</v>
      </c>
      <c r="E26" s="79">
        <v>1728.19</v>
      </c>
      <c r="F26" s="79">
        <v>1816.82</v>
      </c>
      <c r="G26" s="80">
        <v>1747.7021041477926</v>
      </c>
      <c r="H26" s="77" t="s">
        <v>660</v>
      </c>
      <c r="J26" s="79">
        <v>37.702104147792625</v>
      </c>
      <c r="K26" s="81">
        <v>0.022048014121516156</v>
      </c>
    </row>
    <row r="27" spans="1:11" ht="15" thickBot="1">
      <c r="A27" s="85" t="s">
        <v>600</v>
      </c>
      <c r="B27" s="85" t="s">
        <v>352</v>
      </c>
      <c r="C27" s="78">
        <v>925</v>
      </c>
      <c r="D27" s="79">
        <v>957.1527</v>
      </c>
      <c r="E27" s="79">
        <v>933.22</v>
      </c>
      <c r="F27" s="79">
        <v>981.08</v>
      </c>
      <c r="G27" s="80">
        <v>943.759136239808</v>
      </c>
      <c r="H27" s="77" t="s">
        <v>660</v>
      </c>
      <c r="J27" s="79">
        <v>18.759136239807958</v>
      </c>
      <c r="K27" s="81">
        <v>0.020280147286278874</v>
      </c>
    </row>
    <row r="28" spans="1:11" ht="15" thickBot="1">
      <c r="A28" s="85"/>
      <c r="B28" s="85" t="s">
        <v>350</v>
      </c>
      <c r="C28" s="78">
        <v>1330</v>
      </c>
      <c r="D28" s="79">
        <v>1377.4896</v>
      </c>
      <c r="E28" s="79">
        <v>1343.05</v>
      </c>
      <c r="F28" s="79">
        <v>1411.93</v>
      </c>
      <c r="G28" s="80">
        <v>1358.2142066519989</v>
      </c>
      <c r="H28" s="77" t="s">
        <v>660</v>
      </c>
      <c r="J28" s="79">
        <v>28.214206651998893</v>
      </c>
      <c r="K28" s="81">
        <v>0.021213689212029242</v>
      </c>
    </row>
    <row r="29" spans="1:11" ht="15" thickBot="1">
      <c r="A29" s="85" t="s">
        <v>13</v>
      </c>
      <c r="B29" s="85" t="s">
        <v>352</v>
      </c>
      <c r="C29" s="78">
        <v>121300</v>
      </c>
      <c r="D29" s="79">
        <v>129646.08</v>
      </c>
      <c r="E29" s="79">
        <v>126404.93</v>
      </c>
      <c r="F29" s="79">
        <v>132887.23</v>
      </c>
      <c r="G29" s="80">
        <v>127831.92533195284</v>
      </c>
      <c r="H29" s="77" t="s">
        <v>660</v>
      </c>
      <c r="J29" s="79">
        <v>6531.9253319528361</v>
      </c>
      <c r="K29" s="81">
        <v>0.053849343214780181</v>
      </c>
    </row>
    <row r="30" spans="1:11" ht="15" thickBot="1">
      <c r="A30" s="85"/>
      <c r="B30" s="85" t="s">
        <v>350</v>
      </c>
      <c r="C30" s="78">
        <v>121300</v>
      </c>
      <c r="D30" s="79">
        <v>129646.08</v>
      </c>
      <c r="E30" s="79">
        <v>126404.93</v>
      </c>
      <c r="F30" s="79">
        <v>132887.23</v>
      </c>
      <c r="G30" s="80">
        <v>127831.92533195284</v>
      </c>
      <c r="H30" s="77" t="s">
        <v>660</v>
      </c>
      <c r="J30" s="79">
        <v>6531.9253319528361</v>
      </c>
      <c r="K30" s="81">
        <v>0.053849343214780181</v>
      </c>
    </row>
    <row r="31" ht="15" thickBot="1"/>
    <row r="32" spans="2:10" ht="29.25" thickBot="1">
      <c r="B32" s="85" t="s">
        <v>601</v>
      </c>
      <c r="C32" s="78">
        <v>4265</v>
      </c>
      <c r="D32" s="79"/>
      <c r="E32" s="79"/>
      <c r="F32" s="79"/>
      <c r="G32" s="80">
        <v>4405</v>
      </c>
      <c r="H32" s="77" t="s">
        <v>602</v>
      </c>
      <c r="J32" s="69" t="s">
        <v>646</v>
      </c>
    </row>
    <row r="33" spans="2:10" ht="43.5" thickBot="1">
      <c r="B33" s="85" t="s">
        <v>603</v>
      </c>
      <c r="C33" s="78">
        <v>5525</v>
      </c>
      <c r="D33" s="79"/>
      <c r="E33" s="79"/>
      <c r="F33" s="79"/>
      <c r="G33" s="80">
        <v>5715</v>
      </c>
      <c r="H33" s="77" t="s">
        <v>602</v>
      </c>
      <c r="J33" s="69" t="s">
        <v>646</v>
      </c>
    </row>
    <row r="35" spans="1:1" ht="15">
      <c r="A35" s="83" t="s">
        <v>604</v>
      </c>
    </row>
    <row r="36" spans="1:1">
      <c r="A36" s="84"/>
    </row>
    <row r="37" spans="1:11">
      <c r="A37" s="548" t="s">
        <v>647</v>
      </c>
      <c r="B37" s="549"/>
      <c r="C37" s="549"/>
      <c r="D37" s="549"/>
      <c r="E37" s="549"/>
      <c r="F37" s="549"/>
      <c r="G37" s="549"/>
      <c r="H37" s="549"/>
      <c r="I37" s="549"/>
      <c r="J37" s="549"/>
      <c r="K37" s="549"/>
    </row>
    <row r="38" spans="1:11" ht="26.1" customHeight="1">
      <c r="A38" s="550" t="s">
        <v>648</v>
      </c>
      <c r="B38" s="551"/>
      <c r="C38" s="551"/>
      <c r="D38" s="551"/>
      <c r="E38" s="551"/>
      <c r="F38" s="551"/>
      <c r="G38" s="551"/>
      <c r="H38" s="551"/>
      <c r="I38" s="551"/>
      <c r="J38" s="551"/>
      <c r="K38" s="551"/>
    </row>
  </sheetData>
  <sheetProtection sheet="1" objects="1" scenarios="1"/>
  <mergeCells count="9">
    <mergeCell ref="A37:K37"/>
    <mergeCell ref="A38:K38"/>
    <mergeCell ref="A29:A30"/>
    <mergeCell ref="A3:B3"/>
    <mergeCell ref="A4:A6"/>
    <mergeCell ref="A7:A22"/>
    <mergeCell ref="A23:A24"/>
    <mergeCell ref="A25:A26"/>
    <mergeCell ref="A27:A28"/>
  </mergeCells>
  <conditionalFormatting sqref="H4:H30">
    <cfRule type="containsText" dxfId="10" priority="5" operator="containsText" text="Check">
      <formula>NOT(ISERROR(SEARCH("Check",H4)))</formula>
    </cfRule>
    <cfRule type="containsText" dxfId="9" priority="6" operator="containsText" text="Ok">
      <formula>NOT(ISERROR(SEARCH("Ok",H4)))</formula>
    </cfRule>
  </conditionalFormatting>
  <conditionalFormatting sqref="H5">
    <cfRule type="containsText" dxfId="8" priority="3" operator="containsText" text="Check">
      <formula>NOT(ISERROR(SEARCH("Check",H5)))</formula>
    </cfRule>
    <cfRule type="containsText" dxfId="7" priority="4" operator="containsText" text="Ok">
      <formula>NOT(ISERROR(SEARCH("Ok",H5)))</formula>
    </cfRule>
  </conditionalFormatting>
  <conditionalFormatting sqref="H6">
    <cfRule type="containsText" dxfId="6" priority="1" operator="containsText" text="Check">
      <formula>NOT(ISERROR(SEARCH("Check",H6)))</formula>
    </cfRule>
    <cfRule type="containsText" dxfId="5" priority="2" operator="containsText" text="Ok">
      <formula>NOT(ISERROR(SEARCH("Ok",H6)))</formula>
    </cfRule>
  </conditionalFormatting>
  <pageMargins left="0.7" right="0.7" top="0.75" bottom="0.75" header="0.3" footer="0.3"/>
  <pageSetup paperSize="9" scale="73" orientation="landscape"/>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
    <pageSetUpPr fitToPage="1"/>
  </sheetPr>
  <dimension ref="A1:S98"/>
  <sheetViews>
    <sheetView topLeftCell="C1" zoomScale="75" view="normal" workbookViewId="0">
      <selection pane="topLeft" activeCell="C3" sqref="C3"/>
    </sheetView>
  </sheetViews>
  <sheetFormatPr defaultColWidth="9.140625" defaultRowHeight="14.25"/>
  <cols>
    <col min="1" max="1" width="2.00390625" style="100" customWidth="1"/>
    <col min="2" max="2" width="3.125" style="100" customWidth="1"/>
    <col min="3" max="3" width="29.625" style="101" customWidth="1"/>
    <col min="4" max="4" width="32.00390625" style="102" customWidth="1"/>
    <col min="5" max="5" width="16.125" style="100" customWidth="1"/>
    <col min="6" max="6" width="17.00390625" style="100" customWidth="1"/>
    <col min="7" max="7" width="17.875" style="100" customWidth="1"/>
    <col min="8" max="8" width="18.375" style="100" customWidth="1"/>
    <col min="9" max="9" width="19.125" style="100" customWidth="1"/>
    <col min="10" max="10" width="27.375" style="100" customWidth="1"/>
    <col min="11" max="11" width="26.875" style="100" customWidth="1"/>
    <col min="12" max="13" width="13.75390625" style="100" customWidth="1"/>
    <col min="14" max="14" width="3.125" style="100" customWidth="1"/>
    <col min="15" max="16" width="9.125" style="100" customWidth="1"/>
    <col min="17" max="17" width="9.125" style="103" customWidth="1"/>
    <col min="18" max="16384" width="9.125" style="100" customWidth="1"/>
  </cols>
  <sheetData>
    <row r="1" spans="15:16" ht="9" customHeight="1" thickBot="1">
      <c r="O1" s="103"/>
      <c r="P1" s="103"/>
    </row>
    <row r="2" spans="2:19">
      <c r="B2" s="104"/>
      <c r="C2" s="105"/>
      <c r="D2" s="106"/>
      <c r="E2" s="107"/>
      <c r="F2" s="107"/>
      <c r="G2" s="107"/>
      <c r="H2" s="107"/>
      <c r="I2" s="107"/>
      <c r="J2" s="107"/>
      <c r="K2" s="107"/>
      <c r="L2" s="107"/>
      <c r="M2" s="107"/>
      <c r="N2" s="108"/>
      <c r="O2" s="103">
        <v>2</v>
      </c>
      <c r="P2" s="103"/>
      <c r="R2" s="109"/>
      <c r="S2" s="109"/>
    </row>
    <row r="3" spans="2:19" ht="15">
      <c r="B3" s="110"/>
      <c r="C3" s="111" t="s">
        <v>680</v>
      </c>
      <c r="N3" s="112"/>
      <c r="O3" s="103"/>
      <c r="P3" s="103"/>
      <c r="R3" s="109"/>
      <c r="S3" s="109"/>
    </row>
    <row r="4" spans="2:19" ht="15.75" thickBot="1">
      <c r="B4" s="110"/>
      <c r="C4" s="111"/>
      <c r="N4" s="112"/>
      <c r="O4" s="103"/>
      <c r="P4" s="103"/>
      <c r="R4" s="109"/>
      <c r="S4" s="109"/>
    </row>
    <row r="5" spans="2:19" ht="28.5" customHeight="1" thickBot="1">
      <c r="B5" s="110"/>
      <c r="C5" s="101" t="s">
        <v>363</v>
      </c>
      <c r="D5" s="704" t="s">
        <v>661</v>
      </c>
      <c r="E5" s="705"/>
      <c r="F5" s="706"/>
      <c r="H5" s="102"/>
      <c r="J5" s="113"/>
      <c r="K5" s="113"/>
      <c r="L5" s="114"/>
      <c r="M5" s="114"/>
      <c r="N5" s="112"/>
      <c r="O5" s="103"/>
      <c r="P5" s="103"/>
      <c r="R5" s="109"/>
      <c r="S5" s="109"/>
    </row>
    <row r="6" spans="2:19" ht="28.5" customHeight="1" thickBot="1">
      <c r="B6" s="110"/>
      <c r="C6" s="101" t="s">
        <v>364</v>
      </c>
      <c r="D6" s="704">
        <v>873</v>
      </c>
      <c r="E6" s="705"/>
      <c r="F6" s="706"/>
      <c r="J6" s="115"/>
      <c r="K6" s="115"/>
      <c r="L6" s="116"/>
      <c r="M6" s="116"/>
      <c r="N6" s="112"/>
      <c r="O6" s="103"/>
      <c r="P6" s="103"/>
      <c r="R6" s="109"/>
      <c r="S6" s="109"/>
    </row>
    <row r="7" spans="2:19" ht="28.5" customHeight="1" thickBot="1">
      <c r="B7" s="110"/>
      <c r="D7" s="117"/>
      <c r="E7" s="117"/>
      <c r="F7" s="117"/>
      <c r="J7" s="115"/>
      <c r="K7" s="115"/>
      <c r="L7" s="116"/>
      <c r="M7" s="116"/>
      <c r="N7" s="112"/>
      <c r="O7" s="103"/>
      <c r="P7" s="103"/>
      <c r="R7" s="109"/>
      <c r="S7" s="109"/>
    </row>
    <row r="8" spans="2:19" ht="48.75" customHeight="1" thickBot="1">
      <c r="B8" s="110"/>
      <c r="D8" s="118" t="s">
        <v>365</v>
      </c>
      <c r="E8" s="707" t="s">
        <v>366</v>
      </c>
      <c r="F8" s="708"/>
      <c r="G8" s="707" t="s">
        <v>367</v>
      </c>
      <c r="H8" s="708"/>
      <c r="I8" s="707" t="s">
        <v>368</v>
      </c>
      <c r="J8" s="708"/>
      <c r="L8" s="146" t="s">
        <v>369</v>
      </c>
      <c r="M8" s="709"/>
      <c r="N8" s="112"/>
      <c r="O8" s="103"/>
      <c r="P8" s="103"/>
      <c r="R8" s="109"/>
      <c r="S8" s="109"/>
    </row>
    <row r="9" spans="2:19" ht="27.75" customHeight="1" thickBot="1">
      <c r="B9" s="110"/>
      <c r="D9" s="119">
        <v>4405</v>
      </c>
      <c r="E9" s="710">
        <v>5503</v>
      </c>
      <c r="F9" s="711"/>
      <c r="G9" s="712">
        <v>6033</v>
      </c>
      <c r="H9" s="711"/>
      <c r="I9" s="713">
        <v>5715</v>
      </c>
      <c r="J9" s="714"/>
      <c r="L9" s="715"/>
      <c r="M9" s="716"/>
      <c r="N9" s="112"/>
      <c r="O9" s="103"/>
      <c r="P9" s="103"/>
      <c r="R9" s="109"/>
      <c r="S9" s="109"/>
    </row>
    <row r="10" spans="2:19" ht="17.25" customHeight="1">
      <c r="B10" s="110"/>
      <c r="C10" s="120"/>
      <c r="D10" s="121"/>
      <c r="F10" s="121"/>
      <c r="G10" s="121"/>
      <c r="I10" s="121"/>
      <c r="J10" s="121"/>
      <c r="K10" s="121"/>
      <c r="N10" s="112"/>
      <c r="O10" s="103"/>
      <c r="P10" s="103"/>
      <c r="R10" s="109"/>
      <c r="S10" s="109"/>
    </row>
    <row r="11" spans="2:19" ht="15.75" thickBot="1">
      <c r="B11" s="110"/>
      <c r="C11" s="122" t="s">
        <v>370</v>
      </c>
      <c r="D11" s="123"/>
      <c r="E11" s="6"/>
      <c r="F11" s="124"/>
      <c r="G11" s="124"/>
      <c r="H11" s="124"/>
      <c r="I11" s="124"/>
      <c r="J11" s="124"/>
      <c r="K11" s="124"/>
      <c r="L11" s="125"/>
      <c r="N11" s="112"/>
      <c r="O11" s="103"/>
      <c r="P11" s="103"/>
      <c r="R11" s="109"/>
      <c r="S11" s="109"/>
    </row>
    <row r="12" spans="2:19" ht="27.75" customHeight="1" thickBot="1">
      <c r="B12" s="110"/>
      <c r="C12" s="176" t="s">
        <v>371</v>
      </c>
      <c r="D12" s="126" t="s">
        <v>372</v>
      </c>
      <c r="E12" s="127" t="s">
        <v>334</v>
      </c>
      <c r="F12" s="681" t="s">
        <v>373</v>
      </c>
      <c r="G12" s="682"/>
      <c r="H12" s="683">
        <v>0</v>
      </c>
      <c r="I12" s="684"/>
      <c r="J12" s="128"/>
      <c r="K12" s="129"/>
      <c r="L12" s="130"/>
      <c r="M12" s="131"/>
      <c r="N12" s="112"/>
      <c r="O12" s="103"/>
      <c r="P12" s="103"/>
      <c r="R12" s="109"/>
      <c r="S12" s="109"/>
    </row>
    <row r="13" spans="2:19" ht="60" customHeight="1" thickBot="1">
      <c r="B13" s="110"/>
      <c r="C13" s="679"/>
      <c r="D13" s="132" t="s">
        <v>374</v>
      </c>
      <c r="E13" s="177" t="s">
        <v>375</v>
      </c>
      <c r="F13" s="233"/>
      <c r="G13" s="685" t="s">
        <v>373</v>
      </c>
      <c r="H13" s="686"/>
      <c r="I13" s="133" t="s">
        <v>376</v>
      </c>
      <c r="J13" s="134" t="s">
        <v>377</v>
      </c>
      <c r="K13" s="135" t="s">
        <v>378</v>
      </c>
      <c r="L13" s="177" t="s">
        <v>379</v>
      </c>
      <c r="M13" s="233"/>
      <c r="N13" s="112"/>
      <c r="O13" s="103" t="b">
        <v>1</v>
      </c>
      <c r="P13" s="103">
        <v>0</v>
      </c>
      <c r="R13" s="109"/>
      <c r="S13" s="109"/>
    </row>
    <row r="14" spans="2:19" ht="27.75" customHeight="1">
      <c r="B14" s="110"/>
      <c r="C14" s="679"/>
      <c r="D14" s="136" t="s">
        <v>380</v>
      </c>
      <c r="E14" s="687">
        <v>3389.5433556897869</v>
      </c>
      <c r="F14" s="688"/>
      <c r="G14" s="689">
        <v>51080.5</v>
      </c>
      <c r="H14" s="690"/>
      <c r="I14" s="137">
        <v>173139569.38031217</v>
      </c>
      <c r="J14" s="691">
        <v>341067665.13243842</v>
      </c>
      <c r="K14" s="138">
        <v>0.38802329383498074</v>
      </c>
      <c r="L14" s="692">
        <v>0.06</v>
      </c>
      <c r="M14" s="585"/>
      <c r="N14" s="112"/>
      <c r="O14" s="103" t="b">
        <v>1</v>
      </c>
      <c r="P14" s="103">
        <v>0</v>
      </c>
      <c r="R14" s="109"/>
      <c r="S14" s="109"/>
    </row>
    <row r="15" spans="2:19" ht="27.75" customHeight="1">
      <c r="B15" s="110"/>
      <c r="C15" s="679"/>
      <c r="D15" s="139" t="s">
        <v>381</v>
      </c>
      <c r="E15" s="693">
        <v>4778.7168961983934</v>
      </c>
      <c r="F15" s="694"/>
      <c r="G15" s="695">
        <v>20418</v>
      </c>
      <c r="H15" s="696"/>
      <c r="I15" s="140">
        <v>97571841.5865788</v>
      </c>
      <c r="J15" s="673"/>
      <c r="K15" s="141">
        <v>0.21866836964811329</v>
      </c>
      <c r="L15" s="697">
        <v>0.06</v>
      </c>
      <c r="M15" s="698"/>
      <c r="N15" s="112"/>
      <c r="O15" s="103" t="b">
        <v>1</v>
      </c>
      <c r="P15" s="103">
        <v>0</v>
      </c>
      <c r="R15" s="109"/>
      <c r="S15" s="109"/>
    </row>
    <row r="16" spans="2:19" ht="27.75" customHeight="1" thickBot="1">
      <c r="B16" s="110"/>
      <c r="C16" s="680"/>
      <c r="D16" s="142" t="s">
        <v>382</v>
      </c>
      <c r="E16" s="699">
        <v>5385.9185612453066</v>
      </c>
      <c r="F16" s="700"/>
      <c r="G16" s="701">
        <v>13063</v>
      </c>
      <c r="H16" s="702"/>
      <c r="I16" s="143">
        <v>70356254.165547445</v>
      </c>
      <c r="J16" s="674"/>
      <c r="K16" s="144">
        <v>0.15767548447137983</v>
      </c>
      <c r="L16" s="703">
        <v>0.06</v>
      </c>
      <c r="M16" s="611"/>
      <c r="N16" s="112"/>
      <c r="O16" s="103" t="b">
        <v>1</v>
      </c>
      <c r="P16" s="103">
        <v>0</v>
      </c>
      <c r="R16" s="109"/>
      <c r="S16" s="109"/>
    </row>
    <row r="17" spans="2:19" ht="60" customHeight="1" thickBot="1">
      <c r="B17" s="110"/>
      <c r="C17" s="145"/>
      <c r="D17" s="146" t="s">
        <v>374</v>
      </c>
      <c r="E17" s="147" t="s">
        <v>383</v>
      </c>
      <c r="F17" s="148" t="s">
        <v>384</v>
      </c>
      <c r="G17" s="149" t="s">
        <v>385</v>
      </c>
      <c r="H17" s="150" t="s">
        <v>386</v>
      </c>
      <c r="I17" s="151" t="s">
        <v>376</v>
      </c>
      <c r="J17" s="146" t="s">
        <v>377</v>
      </c>
      <c r="K17" s="146" t="s">
        <v>378</v>
      </c>
      <c r="L17" s="152" t="s">
        <v>387</v>
      </c>
      <c r="M17" s="153" t="s">
        <v>388</v>
      </c>
      <c r="N17" s="112"/>
      <c r="O17" s="103" t="b">
        <v>1</v>
      </c>
      <c r="P17" s="103"/>
      <c r="R17" s="109"/>
      <c r="S17" s="109"/>
    </row>
    <row r="18" spans="2:19" ht="28.15" customHeight="1">
      <c r="B18" s="110"/>
      <c r="C18" s="671" t="s">
        <v>389</v>
      </c>
      <c r="D18" s="154" t="s">
        <v>8</v>
      </c>
      <c r="E18" s="155">
        <v>479.36971999482313</v>
      </c>
      <c r="F18" s="156">
        <v>479.36971999482313</v>
      </c>
      <c r="G18" s="157">
        <v>10639.08367734051</v>
      </c>
      <c r="H18" s="158">
        <v>6396.9658119658116</v>
      </c>
      <c r="I18" s="137">
        <v>8166566.2735067215</v>
      </c>
      <c r="J18" s="672">
        <v>28995060.229757272</v>
      </c>
      <c r="K18" s="675">
        <v>0.064980863794232124</v>
      </c>
      <c r="L18" s="159">
        <v>0.1</v>
      </c>
      <c r="M18" s="160">
        <v>0.1</v>
      </c>
      <c r="N18" s="112"/>
      <c r="O18" s="103" t="b">
        <v>1</v>
      </c>
      <c r="P18" s="103">
        <v>0</v>
      </c>
      <c r="R18" s="109"/>
      <c r="S18" s="109"/>
    </row>
    <row r="19" spans="2:19" ht="28.15" customHeight="1">
      <c r="B19" s="110"/>
      <c r="C19" s="253"/>
      <c r="D19" s="161" t="s">
        <v>22</v>
      </c>
      <c r="E19" s="162">
        <v>704.07427624239642</v>
      </c>
      <c r="F19" s="163">
        <v>1028.6475241555579</v>
      </c>
      <c r="G19" s="164">
        <v>10947.753428894563</v>
      </c>
      <c r="H19" s="165">
        <v>7030.8418803418781</v>
      </c>
      <c r="I19" s="140">
        <v>14940289.664872034</v>
      </c>
      <c r="J19" s="673"/>
      <c r="K19" s="676"/>
      <c r="L19" s="166">
        <v>0.1</v>
      </c>
      <c r="M19" s="167">
        <v>0.1</v>
      </c>
      <c r="N19" s="112"/>
      <c r="O19" s="103" t="b">
        <v>1</v>
      </c>
      <c r="P19" s="103">
        <v>0</v>
      </c>
      <c r="R19" s="109"/>
      <c r="S19" s="109"/>
    </row>
    <row r="20" spans="2:19" ht="28.15" customHeight="1">
      <c r="B20" s="110"/>
      <c r="C20" s="253"/>
      <c r="D20" s="168" t="s">
        <v>390</v>
      </c>
      <c r="E20" s="162">
        <v>229.69799083085275</v>
      </c>
      <c r="F20" s="163">
        <v>334.56011707972033</v>
      </c>
      <c r="G20" s="164">
        <v>3862.9282357862221</v>
      </c>
      <c r="H20" s="169">
        <v>2385.0582750873004</v>
      </c>
      <c r="I20" s="140">
        <v>1685252.2302390288</v>
      </c>
      <c r="J20" s="673"/>
      <c r="K20" s="676"/>
      <c r="L20" s="166">
        <v>0.75</v>
      </c>
      <c r="M20" s="167">
        <v>0.75</v>
      </c>
      <c r="N20" s="112"/>
      <c r="O20" s="103" t="b">
        <v>1</v>
      </c>
      <c r="P20" s="103">
        <v>0</v>
      </c>
      <c r="R20" s="109"/>
      <c r="S20" s="109"/>
    </row>
    <row r="21" spans="2:19" ht="28.15" customHeight="1">
      <c r="B21" s="110"/>
      <c r="C21" s="253"/>
      <c r="D21" s="168" t="s">
        <v>391</v>
      </c>
      <c r="E21" s="162">
        <v>279.63233666364681</v>
      </c>
      <c r="F21" s="163">
        <v>444.41567791186725</v>
      </c>
      <c r="G21" s="164">
        <v>4240.6578793616791</v>
      </c>
      <c r="H21" s="169">
        <v>2628.5586382674946</v>
      </c>
      <c r="I21" s="140">
        <v>2353997.7409537546</v>
      </c>
      <c r="J21" s="673"/>
      <c r="K21" s="676"/>
      <c r="L21" s="166">
        <v>0.75</v>
      </c>
      <c r="M21" s="167">
        <v>0.75</v>
      </c>
      <c r="N21" s="112"/>
      <c r="O21" s="103" t="b">
        <v>1</v>
      </c>
      <c r="P21" s="103">
        <v>0</v>
      </c>
      <c r="R21" s="109"/>
      <c r="S21" s="109"/>
    </row>
    <row r="22" spans="2:19" ht="28.15" customHeight="1">
      <c r="B22" s="110"/>
      <c r="C22" s="253"/>
      <c r="D22" s="168" t="s">
        <v>392</v>
      </c>
      <c r="E22" s="162">
        <v>439.42224332858785</v>
      </c>
      <c r="F22" s="163">
        <v>619.18588832664659</v>
      </c>
      <c r="G22" s="164">
        <v>1018.7459916790982</v>
      </c>
      <c r="H22" s="169">
        <v>564.88394074153166</v>
      </c>
      <c r="I22" s="140">
        <v>797427.81369513832</v>
      </c>
      <c r="J22" s="673"/>
      <c r="K22" s="676"/>
      <c r="L22" s="166">
        <v>0.75</v>
      </c>
      <c r="M22" s="167">
        <v>0.75</v>
      </c>
      <c r="N22" s="112"/>
      <c r="O22" s="103" t="b">
        <v>1</v>
      </c>
      <c r="P22" s="103">
        <v>0</v>
      </c>
      <c r="R22" s="109"/>
      <c r="S22" s="109"/>
    </row>
    <row r="23" spans="2:19" ht="28.15" customHeight="1">
      <c r="B23" s="110"/>
      <c r="C23" s="253"/>
      <c r="D23" s="168" t="s">
        <v>393</v>
      </c>
      <c r="E23" s="162">
        <v>479.36971999482313</v>
      </c>
      <c r="F23" s="163">
        <v>679.10710332599945</v>
      </c>
      <c r="G23" s="164">
        <v>670.20720245845462</v>
      </c>
      <c r="H23" s="169">
        <v>434.21059517205981</v>
      </c>
      <c r="I23" s="140">
        <v>616152.53850177885</v>
      </c>
      <c r="J23" s="673"/>
      <c r="K23" s="676"/>
      <c r="L23" s="166">
        <v>0.75</v>
      </c>
      <c r="M23" s="167">
        <v>0.75</v>
      </c>
      <c r="N23" s="112"/>
      <c r="O23" s="103" t="b">
        <v>1</v>
      </c>
      <c r="P23" s="103">
        <v>0</v>
      </c>
      <c r="R23" s="109"/>
      <c r="S23" s="109"/>
    </row>
    <row r="24" spans="2:19" ht="27.75" customHeight="1">
      <c r="B24" s="110"/>
      <c r="C24" s="253"/>
      <c r="D24" s="168" t="s">
        <v>394</v>
      </c>
      <c r="E24" s="162">
        <v>509.3303274944995</v>
      </c>
      <c r="F24" s="163">
        <v>729.04144915879351</v>
      </c>
      <c r="G24" s="164">
        <v>314.92348933949637</v>
      </c>
      <c r="H24" s="169">
        <v>166.26499644607793</v>
      </c>
      <c r="I24" s="140">
        <v>281614.15791442653</v>
      </c>
      <c r="J24" s="673"/>
      <c r="K24" s="676"/>
      <c r="L24" s="166">
        <v>0.75</v>
      </c>
      <c r="M24" s="167">
        <v>0.75</v>
      </c>
      <c r="N24" s="112"/>
      <c r="O24" s="103" t="b">
        <v>1</v>
      </c>
      <c r="P24" s="103">
        <v>0</v>
      </c>
      <c r="R24" s="109"/>
      <c r="S24" s="109"/>
    </row>
    <row r="25" spans="2:19" ht="27.75" customHeight="1" thickBot="1">
      <c r="B25" s="110"/>
      <c r="C25" s="194"/>
      <c r="D25" s="168" t="s">
        <v>395</v>
      </c>
      <c r="E25" s="170">
        <v>669.12023415944066</v>
      </c>
      <c r="F25" s="171">
        <v>928.77883248996977</v>
      </c>
      <c r="G25" s="172">
        <v>119.04235641776349</v>
      </c>
      <c r="H25" s="173">
        <v>79.788813096192925</v>
      </c>
      <c r="I25" s="143">
        <v>153759.81007438796</v>
      </c>
      <c r="J25" s="674"/>
      <c r="K25" s="197"/>
      <c r="L25" s="174">
        <v>0.75</v>
      </c>
      <c r="M25" s="175">
        <v>0.75</v>
      </c>
      <c r="N25" s="112"/>
      <c r="O25" s="103" t="b">
        <v>1</v>
      </c>
      <c r="P25" s="103">
        <v>0</v>
      </c>
      <c r="R25" s="109"/>
      <c r="S25" s="109"/>
    </row>
    <row r="26" spans="2:19" ht="60" customHeight="1" thickBot="1">
      <c r="B26" s="110"/>
      <c r="C26" s="176"/>
      <c r="D26" s="177" t="s">
        <v>374</v>
      </c>
      <c r="E26" s="178" t="s">
        <v>383</v>
      </c>
      <c r="F26" s="150" t="s">
        <v>384</v>
      </c>
      <c r="G26" s="178" t="s">
        <v>385</v>
      </c>
      <c r="H26" s="150" t="s">
        <v>386</v>
      </c>
      <c r="I26" s="151" t="s">
        <v>376</v>
      </c>
      <c r="J26" s="135" t="s">
        <v>377</v>
      </c>
      <c r="K26" s="179" t="s">
        <v>378</v>
      </c>
      <c r="L26" s="180" t="s">
        <v>387</v>
      </c>
      <c r="M26" s="181" t="s">
        <v>388</v>
      </c>
      <c r="N26" s="112"/>
      <c r="O26" s="103"/>
      <c r="P26" s="103"/>
      <c r="R26" s="109"/>
      <c r="S26" s="109"/>
    </row>
    <row r="27" spans="2:19" ht="30.75" customHeight="1">
      <c r="B27" s="110"/>
      <c r="C27" s="201" t="s">
        <v>396</v>
      </c>
      <c r="D27" s="182" t="s">
        <v>397</v>
      </c>
      <c r="E27" s="183">
        <v>579.23841166041132</v>
      </c>
      <c r="F27" s="184"/>
      <c r="G27" s="185">
        <v>5380.78869784215</v>
      </c>
      <c r="H27" s="186"/>
      <c r="I27" s="137">
        <v>3116759.49881838</v>
      </c>
      <c r="J27" s="641">
        <v>5068911.6502573863</v>
      </c>
      <c r="K27" s="678">
        <v>0.010238103873030225</v>
      </c>
      <c r="L27" s="187">
        <v>0</v>
      </c>
      <c r="M27" s="188"/>
      <c r="N27" s="112"/>
      <c r="O27" s="103" t="b">
        <v>1</v>
      </c>
      <c r="P27" s="103">
        <v>0</v>
      </c>
      <c r="R27" s="109"/>
      <c r="S27" s="109"/>
    </row>
    <row r="28" spans="2:19" ht="29.25" customHeight="1" thickBot="1">
      <c r="B28" s="110"/>
      <c r="C28" s="677"/>
      <c r="D28" s="189" t="s">
        <v>398</v>
      </c>
      <c r="E28" s="190"/>
      <c r="F28" s="163">
        <v>1562.9450245664545</v>
      </c>
      <c r="G28" s="191"/>
      <c r="H28" s="192">
        <v>928.74462735525628</v>
      </c>
      <c r="I28" s="140">
        <v>1451576.7944177238</v>
      </c>
      <c r="J28" s="642"/>
      <c r="K28" s="675"/>
      <c r="L28" s="193"/>
      <c r="M28" s="167">
        <v>0</v>
      </c>
      <c r="N28" s="112"/>
      <c r="O28" s="103" t="b">
        <v>1</v>
      </c>
      <c r="P28" s="103">
        <v>0</v>
      </c>
      <c r="R28" s="109"/>
      <c r="S28" s="109"/>
    </row>
    <row r="29" spans="2:19" ht="30" customHeight="1" thickBot="1">
      <c r="B29" s="110"/>
      <c r="C29" s="194" t="s">
        <v>399</v>
      </c>
      <c r="D29" s="194" t="s">
        <v>400</v>
      </c>
      <c r="E29" s="170">
        <v>943.759136239808</v>
      </c>
      <c r="F29" s="171">
        <v>1358.2142066519989</v>
      </c>
      <c r="G29" s="195">
        <v>504.4468863174103</v>
      </c>
      <c r="H29" s="196">
        <v>18.03765502636913</v>
      </c>
      <c r="I29" s="143">
        <v>500575.35702128214</v>
      </c>
      <c r="J29" s="643"/>
      <c r="K29" s="197">
        <v>0.0011218400250110933</v>
      </c>
      <c r="L29" s="198">
        <v>0</v>
      </c>
      <c r="M29" s="199">
        <v>0</v>
      </c>
      <c r="N29" s="112"/>
      <c r="O29" s="103" t="b">
        <v>1</v>
      </c>
      <c r="P29" s="103">
        <v>0</v>
      </c>
      <c r="Q29" s="200"/>
      <c r="R29" s="109"/>
      <c r="S29" s="109"/>
    </row>
    <row r="30" spans="2:19" ht="62.25" customHeight="1" thickBot="1">
      <c r="B30" s="110"/>
      <c r="C30" s="201"/>
      <c r="D30" s="135" t="s">
        <v>374</v>
      </c>
      <c r="E30" s="202" t="s">
        <v>401</v>
      </c>
      <c r="F30" s="203" t="s">
        <v>402</v>
      </c>
      <c r="G30" s="204" t="s">
        <v>403</v>
      </c>
      <c r="H30" s="150" t="s">
        <v>404</v>
      </c>
      <c r="I30" s="135" t="s">
        <v>376</v>
      </c>
      <c r="J30" s="135" t="s">
        <v>377</v>
      </c>
      <c r="K30" s="177" t="s">
        <v>378</v>
      </c>
      <c r="L30" s="152" t="s">
        <v>387</v>
      </c>
      <c r="M30" s="153" t="s">
        <v>388</v>
      </c>
      <c r="N30" s="112"/>
      <c r="O30" s="103"/>
      <c r="P30" s="103"/>
      <c r="Q30" s="200"/>
      <c r="R30" s="109"/>
      <c r="S30" s="109"/>
    </row>
    <row r="31" spans="2:19" ht="30" customHeight="1">
      <c r="B31" s="110"/>
      <c r="C31" s="638" t="s">
        <v>405</v>
      </c>
      <c r="D31" s="205" t="s">
        <v>406</v>
      </c>
      <c r="E31" s="206"/>
      <c r="F31" s="207">
        <v>1153.4833887375432</v>
      </c>
      <c r="G31" s="208">
        <v>0.28783285645735529</v>
      </c>
      <c r="H31" s="209">
        <v>14702.646224269938</v>
      </c>
      <c r="I31" s="137">
        <v>16959258.190180134</v>
      </c>
      <c r="J31" s="641">
        <v>30500030.562417164</v>
      </c>
      <c r="K31" s="644">
        <v>0.068353654587767626</v>
      </c>
      <c r="L31" s="159">
        <v>0.45</v>
      </c>
      <c r="M31" s="210"/>
      <c r="N31" s="112"/>
      <c r="O31" s="103" t="b">
        <v>1</v>
      </c>
      <c r="P31" s="103">
        <v>0</v>
      </c>
      <c r="R31" s="109"/>
      <c r="S31" s="109"/>
    </row>
    <row r="32" spans="2:19" ht="30" customHeight="1">
      <c r="B32" s="110"/>
      <c r="C32" s="639"/>
      <c r="D32" s="211" t="s">
        <v>407</v>
      </c>
      <c r="E32" s="212">
        <v>0.54469374</v>
      </c>
      <c r="F32" s="163">
        <v>1747.7021041477926</v>
      </c>
      <c r="G32" s="213" t="s">
        <v>326</v>
      </c>
      <c r="H32" s="648">
        <v>7747.757664250069</v>
      </c>
      <c r="I32" s="651">
        <v>13540772.372237032</v>
      </c>
      <c r="J32" s="642"/>
      <c r="K32" s="645"/>
      <c r="L32" s="654"/>
      <c r="M32" s="175">
        <v>0.45</v>
      </c>
      <c r="N32" s="112"/>
      <c r="O32" s="103" t="b">
        <v>1</v>
      </c>
      <c r="P32" s="103">
        <v>0</v>
      </c>
      <c r="R32" s="109"/>
      <c r="S32" s="109"/>
    </row>
    <row r="33" spans="2:19" ht="30" customHeight="1">
      <c r="B33" s="110"/>
      <c r="C33" s="639"/>
      <c r="D33" s="211" t="s">
        <v>408</v>
      </c>
      <c r="E33" s="212">
        <v>0.64527134</v>
      </c>
      <c r="F33" s="163"/>
      <c r="G33" s="213" t="s">
        <v>326</v>
      </c>
      <c r="H33" s="649"/>
      <c r="I33" s="652"/>
      <c r="J33" s="642"/>
      <c r="K33" s="645"/>
      <c r="L33" s="655"/>
      <c r="M33" s="657"/>
      <c r="N33" s="112"/>
      <c r="O33" s="103"/>
      <c r="P33" s="103"/>
      <c r="R33" s="109"/>
      <c r="S33" s="109"/>
    </row>
    <row r="34" spans="2:19" ht="30" customHeight="1">
      <c r="B34" s="110"/>
      <c r="C34" s="639"/>
      <c r="D34" s="211" t="s">
        <v>409</v>
      </c>
      <c r="E34" s="212">
        <v>0.64527134</v>
      </c>
      <c r="F34" s="163"/>
      <c r="G34" s="214" t="s">
        <v>326</v>
      </c>
      <c r="H34" s="649"/>
      <c r="I34" s="652"/>
      <c r="J34" s="642"/>
      <c r="K34" s="645"/>
      <c r="L34" s="655"/>
      <c r="M34" s="657"/>
      <c r="N34" s="112"/>
      <c r="O34" s="103"/>
      <c r="P34" s="103"/>
      <c r="R34" s="109"/>
      <c r="S34" s="109"/>
    </row>
    <row r="35" spans="2:19" ht="30" customHeight="1">
      <c r="B35" s="110"/>
      <c r="C35" s="639"/>
      <c r="D35" s="211" t="s">
        <v>410</v>
      </c>
      <c r="E35" s="215">
        <v>0.64527134</v>
      </c>
      <c r="F35" s="647"/>
      <c r="G35" s="214" t="s">
        <v>326</v>
      </c>
      <c r="H35" s="649"/>
      <c r="I35" s="652"/>
      <c r="J35" s="642"/>
      <c r="K35" s="645"/>
      <c r="L35" s="655"/>
      <c r="M35" s="657"/>
      <c r="N35" s="112"/>
      <c r="O35" s="103"/>
      <c r="P35" s="103"/>
      <c r="R35" s="109"/>
      <c r="S35" s="109"/>
    </row>
    <row r="36" spans="2:19" ht="30" customHeight="1" thickBot="1">
      <c r="B36" s="110"/>
      <c r="C36" s="640"/>
      <c r="D36" s="216" t="s">
        <v>411</v>
      </c>
      <c r="E36" s="217">
        <v>0.63585523</v>
      </c>
      <c r="F36" s="171"/>
      <c r="G36" s="218" t="s">
        <v>326</v>
      </c>
      <c r="H36" s="650"/>
      <c r="I36" s="653"/>
      <c r="J36" s="643"/>
      <c r="K36" s="646"/>
      <c r="L36" s="656"/>
      <c r="M36" s="658"/>
      <c r="N36" s="112"/>
      <c r="O36" s="103"/>
      <c r="P36" s="103"/>
      <c r="R36" s="109"/>
      <c r="S36" s="109"/>
    </row>
    <row r="37" spans="2:19">
      <c r="B37" s="110"/>
      <c r="C37" s="219"/>
      <c r="D37" s="220"/>
      <c r="E37" s="221"/>
      <c r="F37" s="222"/>
      <c r="G37" s="223"/>
      <c r="H37" s="224"/>
      <c r="I37" s="225"/>
      <c r="J37" s="220"/>
      <c r="K37" s="220"/>
      <c r="N37" s="112"/>
      <c r="O37" s="103"/>
      <c r="P37" s="103"/>
      <c r="R37" s="109"/>
      <c r="S37" s="109"/>
    </row>
    <row r="38" spans="2:19" ht="15">
      <c r="B38" s="110"/>
      <c r="C38" s="226"/>
      <c r="D38" s="227"/>
      <c r="E38" s="228"/>
      <c r="F38" s="229"/>
      <c r="G38" s="229"/>
      <c r="H38" s="228"/>
      <c r="I38" s="228"/>
      <c r="J38" s="228"/>
      <c r="N38" s="112"/>
      <c r="O38" s="103"/>
      <c r="P38" s="103"/>
      <c r="R38" s="109"/>
      <c r="S38" s="109"/>
    </row>
    <row r="39" spans="2:19" ht="15" customHeight="1">
      <c r="B39" s="110"/>
      <c r="C39" s="230" t="s">
        <v>412</v>
      </c>
      <c r="D39" s="231"/>
      <c r="E39" s="232"/>
      <c r="F39" s="232"/>
      <c r="G39" s="232"/>
      <c r="H39" s="232"/>
      <c r="I39" s="232"/>
      <c r="J39" s="232"/>
      <c r="N39" s="112"/>
      <c r="O39" s="103"/>
      <c r="P39" s="103"/>
      <c r="R39" s="109"/>
      <c r="S39" s="109"/>
    </row>
    <row r="40" spans="2:19" ht="15" customHeight="1" thickBot="1">
      <c r="B40" s="110"/>
      <c r="C40" s="230"/>
      <c r="D40" s="231"/>
      <c r="E40" s="232"/>
      <c r="F40" s="232"/>
      <c r="G40" s="232"/>
      <c r="H40" s="232"/>
      <c r="I40" s="232"/>
      <c r="J40" s="232"/>
      <c r="N40" s="112"/>
      <c r="O40" s="103"/>
      <c r="P40" s="103"/>
      <c r="R40" s="109"/>
      <c r="S40" s="109"/>
    </row>
    <row r="41" spans="2:19" ht="60" customHeight="1" thickBot="1">
      <c r="B41" s="110"/>
      <c r="C41" s="659" t="s">
        <v>413</v>
      </c>
      <c r="D41" s="660"/>
      <c r="E41" s="661"/>
      <c r="F41" s="146" t="s">
        <v>414</v>
      </c>
      <c r="G41" s="146" t="s">
        <v>415</v>
      </c>
      <c r="H41" s="177" t="s">
        <v>416</v>
      </c>
      <c r="I41" s="135" t="s">
        <v>417</v>
      </c>
      <c r="J41" s="233" t="s">
        <v>418</v>
      </c>
      <c r="K41" s="135" t="s">
        <v>378</v>
      </c>
      <c r="L41" s="177" t="s">
        <v>379</v>
      </c>
      <c r="M41" s="233"/>
      <c r="N41" s="112"/>
      <c r="O41" s="103" t="b">
        <v>0</v>
      </c>
      <c r="P41" s="103"/>
      <c r="R41" s="109"/>
      <c r="S41" s="109"/>
    </row>
    <row r="42" spans="2:19" ht="27.75" customHeight="1">
      <c r="B42" s="110"/>
      <c r="C42" s="632" t="s">
        <v>419</v>
      </c>
      <c r="D42" s="633"/>
      <c r="E42" s="634"/>
      <c r="F42" s="234">
        <v>127831.92533195284</v>
      </c>
      <c r="G42" s="235">
        <v>127831.92533195284</v>
      </c>
      <c r="H42" s="236"/>
      <c r="I42" s="237"/>
      <c r="J42" s="238">
        <v>31318821.706328522</v>
      </c>
      <c r="K42" s="239">
        <v>0.070188648389360883</v>
      </c>
      <c r="L42" s="240">
        <v>0</v>
      </c>
      <c r="M42" s="241">
        <v>0</v>
      </c>
      <c r="N42" s="112"/>
      <c r="O42" s="103" t="b">
        <v>1</v>
      </c>
      <c r="P42" s="103">
        <v>0</v>
      </c>
      <c r="R42" s="109"/>
      <c r="S42" s="109"/>
    </row>
    <row r="43" spans="2:19" ht="27.75" customHeight="1" thickBot="1">
      <c r="B43" s="110"/>
      <c r="C43" s="635" t="s">
        <v>420</v>
      </c>
      <c r="D43" s="636"/>
      <c r="E43" s="637"/>
      <c r="F43" s="242">
        <v>56300</v>
      </c>
      <c r="G43" s="243">
        <v>81900</v>
      </c>
      <c r="H43" s="242"/>
      <c r="I43" s="244"/>
      <c r="J43" s="245">
        <v>1438990.134485981</v>
      </c>
      <c r="K43" s="197">
        <v>0.0032249224933256875</v>
      </c>
      <c r="L43" s="246">
        <v>0</v>
      </c>
      <c r="M43" s="247">
        <v>0</v>
      </c>
      <c r="N43" s="112"/>
      <c r="O43" s="103" t="b">
        <v>1</v>
      </c>
      <c r="P43" s="103">
        <v>0</v>
      </c>
      <c r="R43" s="109"/>
      <c r="S43" s="109"/>
    </row>
    <row r="44" spans="2:19" ht="35.25" customHeight="1" thickBot="1">
      <c r="B44" s="110"/>
      <c r="C44" s="211" t="s">
        <v>637</v>
      </c>
      <c r="D44" s="636"/>
      <c r="E44" s="636"/>
      <c r="F44" s="662"/>
      <c r="G44" s="662"/>
      <c r="H44" s="662"/>
      <c r="I44" s="662"/>
      <c r="J44" s="663"/>
      <c r="K44" s="662"/>
      <c r="L44" s="662"/>
      <c r="M44" s="664"/>
      <c r="N44" s="112"/>
      <c r="O44" s="103"/>
      <c r="P44" s="103"/>
      <c r="R44" s="109"/>
      <c r="S44" s="109"/>
    </row>
    <row r="45" spans="2:19" ht="44.25" customHeight="1">
      <c r="B45" s="110"/>
      <c r="C45" s="248" t="s">
        <v>421</v>
      </c>
      <c r="D45" s="249">
        <v>2</v>
      </c>
      <c r="E45" s="626" t="s">
        <v>422</v>
      </c>
      <c r="F45" s="627"/>
      <c r="G45" s="250">
        <v>21.4</v>
      </c>
      <c r="H45" s="626" t="s">
        <v>537</v>
      </c>
      <c r="I45" s="627"/>
      <c r="J45" s="251" t="s">
        <v>335</v>
      </c>
      <c r="K45" s="252" t="s">
        <v>538</v>
      </c>
      <c r="L45" s="628" t="s">
        <v>423</v>
      </c>
      <c r="M45" s="629"/>
      <c r="N45" s="112"/>
      <c r="O45" s="103"/>
      <c r="P45" s="103"/>
      <c r="R45" s="109"/>
      <c r="S45" s="109"/>
    </row>
    <row r="46" spans="2:19" ht="44.25" customHeight="1">
      <c r="B46" s="110"/>
      <c r="C46" s="253" t="s">
        <v>424</v>
      </c>
      <c r="D46" s="254">
        <v>3</v>
      </c>
      <c r="E46" s="612" t="s">
        <v>425</v>
      </c>
      <c r="F46" s="613"/>
      <c r="G46" s="255">
        <v>120</v>
      </c>
      <c r="H46" s="612" t="s">
        <v>539</v>
      </c>
      <c r="I46" s="613"/>
      <c r="J46" s="256" t="s">
        <v>335</v>
      </c>
      <c r="K46" s="257" t="s">
        <v>540</v>
      </c>
      <c r="L46" s="614" t="s">
        <v>423</v>
      </c>
      <c r="M46" s="615"/>
      <c r="N46" s="112"/>
      <c r="O46" s="103"/>
      <c r="P46" s="103"/>
      <c r="R46" s="109"/>
      <c r="S46" s="109"/>
    </row>
    <row r="47" spans="2:19" ht="44.25" customHeight="1">
      <c r="B47" s="110"/>
      <c r="C47" s="168" t="s">
        <v>426</v>
      </c>
      <c r="D47" s="254">
        <v>2</v>
      </c>
      <c r="E47" s="612" t="s">
        <v>427</v>
      </c>
      <c r="F47" s="613"/>
      <c r="G47" s="255">
        <v>69.2</v>
      </c>
      <c r="H47" s="612" t="s">
        <v>541</v>
      </c>
      <c r="I47" s="613"/>
      <c r="J47" s="256" t="s">
        <v>335</v>
      </c>
      <c r="K47" s="257" t="s">
        <v>542</v>
      </c>
      <c r="L47" s="614" t="s">
        <v>423</v>
      </c>
      <c r="M47" s="615"/>
      <c r="N47" s="112"/>
      <c r="O47" s="103"/>
      <c r="P47" s="103"/>
      <c r="R47" s="109"/>
      <c r="S47" s="109"/>
    </row>
    <row r="48" spans="2:19" ht="44.25" customHeight="1" thickBot="1">
      <c r="B48" s="110"/>
      <c r="C48" s="168" t="s">
        <v>428</v>
      </c>
      <c r="D48" s="258">
        <v>2</v>
      </c>
      <c r="E48" s="665" t="s">
        <v>429</v>
      </c>
      <c r="F48" s="666"/>
      <c r="G48" s="259">
        <v>62.5</v>
      </c>
      <c r="H48" s="665" t="s">
        <v>543</v>
      </c>
      <c r="I48" s="666"/>
      <c r="J48" s="260" t="s">
        <v>335</v>
      </c>
      <c r="K48" s="261" t="s">
        <v>544</v>
      </c>
      <c r="L48" s="667" t="s">
        <v>423</v>
      </c>
      <c r="M48" s="668"/>
      <c r="N48" s="112"/>
      <c r="O48" s="103"/>
      <c r="P48" s="103"/>
      <c r="R48" s="109"/>
      <c r="S48" s="109"/>
    </row>
    <row r="49" spans="2:19" ht="28.15" customHeight="1" thickBot="1">
      <c r="B49" s="110"/>
      <c r="C49" s="248" t="s">
        <v>430</v>
      </c>
      <c r="D49" s="630"/>
      <c r="E49" s="630"/>
      <c r="F49" s="630"/>
      <c r="G49" s="630"/>
      <c r="H49" s="630"/>
      <c r="I49" s="631"/>
      <c r="J49" s="262">
        <v>0</v>
      </c>
      <c r="K49" s="138">
        <v>0</v>
      </c>
      <c r="L49" s="669"/>
      <c r="M49" s="670"/>
      <c r="N49" s="263"/>
      <c r="O49" s="103" t="b">
        <v>1</v>
      </c>
      <c r="P49" s="264"/>
      <c r="R49" s="109"/>
      <c r="S49" s="109"/>
    </row>
    <row r="50" spans="2:19" ht="28.15" customHeight="1">
      <c r="B50" s="110"/>
      <c r="C50" s="211" t="s">
        <v>431</v>
      </c>
      <c r="D50" s="624"/>
      <c r="E50" s="624"/>
      <c r="F50" s="624"/>
      <c r="G50" s="624"/>
      <c r="H50" s="624"/>
      <c r="I50" s="625"/>
      <c r="J50" s="265">
        <v>110000</v>
      </c>
      <c r="K50" s="141">
        <v>0.00024652113017615803</v>
      </c>
      <c r="L50" s="187"/>
      <c r="M50" s="585"/>
      <c r="N50" s="112"/>
      <c r="O50" s="103" t="b">
        <v>1</v>
      </c>
      <c r="P50" s="103"/>
      <c r="R50" s="109"/>
      <c r="S50" s="109"/>
    </row>
    <row r="51" spans="2:19" ht="28.15" customHeight="1">
      <c r="B51" s="110"/>
      <c r="C51" s="211" t="s">
        <v>432</v>
      </c>
      <c r="D51" s="624"/>
      <c r="E51" s="624"/>
      <c r="F51" s="624"/>
      <c r="G51" s="624"/>
      <c r="H51" s="624"/>
      <c r="I51" s="625"/>
      <c r="J51" s="265">
        <v>4600287.1539999992</v>
      </c>
      <c r="K51" s="141">
        <v>0.010309708984899467</v>
      </c>
      <c r="L51" s="166"/>
      <c r="M51" s="167"/>
      <c r="N51" s="112"/>
      <c r="O51" s="103" t="b">
        <v>1</v>
      </c>
      <c r="P51" s="103"/>
      <c r="R51" s="109"/>
      <c r="S51" s="109"/>
    </row>
    <row r="52" spans="2:19" ht="28.15" customHeight="1" thickBot="1">
      <c r="B52" s="110"/>
      <c r="C52" s="211" t="s">
        <v>433</v>
      </c>
      <c r="D52" s="624"/>
      <c r="E52" s="624"/>
      <c r="F52" s="624"/>
      <c r="G52" s="624"/>
      <c r="H52" s="624"/>
      <c r="I52" s="625"/>
      <c r="J52" s="266">
        <v>200280</v>
      </c>
      <c r="K52" s="144">
        <v>0.00044884774501528112</v>
      </c>
      <c r="L52" s="610"/>
      <c r="M52" s="611"/>
      <c r="N52" s="112"/>
      <c r="O52" s="103" t="b">
        <v>1</v>
      </c>
      <c r="P52" s="103"/>
      <c r="R52" s="109"/>
      <c r="S52" s="109"/>
    </row>
    <row r="53" spans="2:19" ht="27.75" customHeight="1" thickBot="1">
      <c r="B53" s="110"/>
      <c r="C53" s="616" t="s">
        <v>434</v>
      </c>
      <c r="D53" s="617"/>
      <c r="E53" s="617"/>
      <c r="F53" s="617"/>
      <c r="G53" s="617"/>
      <c r="H53" s="617"/>
      <c r="I53" s="617"/>
      <c r="J53" s="267"/>
      <c r="K53" s="267"/>
      <c r="L53" s="268"/>
      <c r="M53" s="269"/>
      <c r="N53" s="112"/>
      <c r="O53" s="103"/>
      <c r="P53" s="103"/>
      <c r="Q53" s="270"/>
      <c r="R53" s="109"/>
      <c r="S53" s="109"/>
    </row>
    <row r="54" spans="2:19" ht="48" customHeight="1" thickBot="1">
      <c r="B54" s="110"/>
      <c r="C54" s="618" t="s">
        <v>435</v>
      </c>
      <c r="D54" s="619"/>
      <c r="E54" s="619"/>
      <c r="F54" s="619"/>
      <c r="G54" s="619"/>
      <c r="H54" s="619"/>
      <c r="I54" s="620"/>
      <c r="J54" s="233" t="s">
        <v>418</v>
      </c>
      <c r="K54" s="135" t="s">
        <v>378</v>
      </c>
      <c r="L54" s="177" t="s">
        <v>379</v>
      </c>
      <c r="M54" s="233"/>
      <c r="N54" s="112"/>
      <c r="O54" s="103"/>
      <c r="P54" s="103"/>
      <c r="R54" s="109"/>
      <c r="S54" s="109"/>
    </row>
    <row r="55" spans="2:19" ht="28.15" customHeight="1">
      <c r="B55" s="110"/>
      <c r="C55" s="621" t="s">
        <v>662</v>
      </c>
      <c r="D55" s="622"/>
      <c r="E55" s="622"/>
      <c r="F55" s="622"/>
      <c r="G55" s="622"/>
      <c r="H55" s="622"/>
      <c r="I55" s="623"/>
      <c r="J55" s="262">
        <v>0</v>
      </c>
      <c r="K55" s="138">
        <v>0</v>
      </c>
      <c r="L55" s="271">
        <v>0</v>
      </c>
      <c r="M55" s="272">
        <v>0</v>
      </c>
      <c r="N55" s="112"/>
      <c r="O55" s="103" t="b">
        <v>1</v>
      </c>
      <c r="P55" s="103"/>
      <c r="R55" s="109"/>
      <c r="S55" s="109"/>
    </row>
    <row r="56" spans="2:19" ht="28.15" customHeight="1">
      <c r="B56" s="110"/>
      <c r="C56" s="605" t="s">
        <v>328</v>
      </c>
      <c r="D56" s="606"/>
      <c r="E56" s="606"/>
      <c r="F56" s="606"/>
      <c r="G56" s="606"/>
      <c r="H56" s="606"/>
      <c r="I56" s="607"/>
      <c r="J56" s="265">
        <v>0</v>
      </c>
      <c r="K56" s="141">
        <v>0</v>
      </c>
      <c r="L56" s="166">
        <v>0</v>
      </c>
      <c r="M56" s="167"/>
      <c r="N56" s="112"/>
      <c r="O56" s="103" t="b">
        <v>1</v>
      </c>
      <c r="P56" s="103"/>
      <c r="R56" s="109"/>
      <c r="S56" s="109"/>
    </row>
    <row r="57" spans="2:19" ht="28.15" customHeight="1">
      <c r="B57" s="110"/>
      <c r="C57" s="605" t="s">
        <v>627</v>
      </c>
      <c r="D57" s="606"/>
      <c r="E57" s="606"/>
      <c r="F57" s="606"/>
      <c r="G57" s="606"/>
      <c r="H57" s="606"/>
      <c r="I57" s="607"/>
      <c r="J57" s="265">
        <v>102681</v>
      </c>
      <c r="K57" s="141">
        <v>0.00023011851061470982</v>
      </c>
      <c r="L57" s="166">
        <v>0</v>
      </c>
      <c r="M57" s="167"/>
      <c r="N57" s="112"/>
      <c r="O57" s="103" t="b">
        <v>1</v>
      </c>
      <c r="P57" s="103"/>
      <c r="R57" s="109"/>
      <c r="S57" s="109"/>
    </row>
    <row r="58" spans="2:19" ht="28.15" customHeight="1">
      <c r="B58" s="110"/>
      <c r="C58" s="605" t="s">
        <v>663</v>
      </c>
      <c r="D58" s="606"/>
      <c r="E58" s="606"/>
      <c r="F58" s="606"/>
      <c r="G58" s="606"/>
      <c r="H58" s="606"/>
      <c r="I58" s="607"/>
      <c r="J58" s="265">
        <v>0</v>
      </c>
      <c r="K58" s="141">
        <v>0</v>
      </c>
      <c r="L58" s="166">
        <v>0</v>
      </c>
      <c r="M58" s="167"/>
      <c r="N58" s="112"/>
      <c r="O58" s="103" t="b">
        <v>1</v>
      </c>
      <c r="P58" s="103"/>
      <c r="R58" s="109"/>
      <c r="S58" s="109"/>
    </row>
    <row r="59" spans="2:19" ht="28.15" customHeight="1">
      <c r="B59" s="110"/>
      <c r="C59" s="605" t="s">
        <v>664</v>
      </c>
      <c r="D59" s="606"/>
      <c r="E59" s="606"/>
      <c r="F59" s="606"/>
      <c r="G59" s="606"/>
      <c r="H59" s="606"/>
      <c r="I59" s="607"/>
      <c r="J59" s="265">
        <v>0</v>
      </c>
      <c r="K59" s="141">
        <v>0</v>
      </c>
      <c r="L59" s="166">
        <v>0</v>
      </c>
      <c r="M59" s="167"/>
      <c r="N59" s="112"/>
      <c r="O59" s="103" t="b">
        <v>1</v>
      </c>
      <c r="P59" s="103"/>
      <c r="R59" s="109"/>
      <c r="S59" s="109"/>
    </row>
    <row r="60" spans="2:19" ht="27.75" customHeight="1">
      <c r="B60" s="110"/>
      <c r="C60" s="605" t="s">
        <v>665</v>
      </c>
      <c r="D60" s="606"/>
      <c r="E60" s="606"/>
      <c r="F60" s="606"/>
      <c r="G60" s="606"/>
      <c r="H60" s="606"/>
      <c r="I60" s="607"/>
      <c r="J60" s="265">
        <v>0</v>
      </c>
      <c r="K60" s="141">
        <v>0</v>
      </c>
      <c r="L60" s="166">
        <v>0</v>
      </c>
      <c r="M60" s="167"/>
      <c r="N60" s="112"/>
      <c r="O60" s="103" t="b">
        <v>1</v>
      </c>
      <c r="P60" s="103"/>
      <c r="R60" s="109"/>
      <c r="S60" s="109"/>
    </row>
    <row r="61" spans="2:19" ht="27.75" customHeight="1" thickBot="1">
      <c r="B61" s="110"/>
      <c r="C61" s="608" t="s">
        <v>666</v>
      </c>
      <c r="D61" s="609"/>
      <c r="E61" s="609"/>
      <c r="F61" s="609"/>
      <c r="G61" s="609"/>
      <c r="H61" s="609"/>
      <c r="I61" s="609"/>
      <c r="J61" s="266">
        <v>0</v>
      </c>
      <c r="K61" s="144">
        <v>0</v>
      </c>
      <c r="L61" s="610">
        <v>0</v>
      </c>
      <c r="M61" s="611"/>
      <c r="N61" s="112"/>
      <c r="O61" s="103" t="b">
        <v>1</v>
      </c>
      <c r="P61" s="103"/>
      <c r="R61" s="109"/>
      <c r="S61" s="109"/>
    </row>
    <row r="62" spans="2:19" ht="28.15" customHeight="1" thickBot="1">
      <c r="B62" s="110"/>
      <c r="C62" s="273"/>
      <c r="D62" s="274"/>
      <c r="E62" s="275"/>
      <c r="F62" s="275"/>
      <c r="G62" s="275"/>
      <c r="H62" s="275"/>
      <c r="I62" s="275"/>
      <c r="J62" s="276"/>
      <c r="K62" s="277"/>
      <c r="N62" s="112"/>
      <c r="O62" s="103"/>
      <c r="P62" s="103"/>
      <c r="R62" s="109"/>
      <c r="S62" s="109"/>
    </row>
    <row r="63" spans="2:19" ht="27.75" customHeight="1" thickBot="1">
      <c r="B63" s="110"/>
      <c r="C63" s="560" t="s">
        <v>436</v>
      </c>
      <c r="D63" s="561"/>
      <c r="E63" s="561"/>
      <c r="F63" s="561"/>
      <c r="G63" s="561"/>
      <c r="H63" s="561"/>
      <c r="I63" s="562"/>
      <c r="J63" s="278">
        <v>443402727.56968468</v>
      </c>
      <c r="K63" s="279">
        <v>0.99371037748790692</v>
      </c>
      <c r="L63" s="563"/>
      <c r="M63" s="564"/>
      <c r="N63" s="112"/>
      <c r="O63" s="103" t="b">
        <v>1</v>
      </c>
      <c r="P63" s="103"/>
      <c r="R63" s="109"/>
      <c r="S63" s="109"/>
    </row>
    <row r="64" spans="2:19" ht="28.15" customHeight="1" thickBot="1">
      <c r="B64" s="110"/>
      <c r="C64" s="273"/>
      <c r="D64" s="274"/>
      <c r="E64" s="275"/>
      <c r="F64" s="275"/>
      <c r="G64" s="275"/>
      <c r="H64" s="275"/>
      <c r="I64" s="275"/>
      <c r="J64" s="276"/>
      <c r="K64" s="277"/>
      <c r="N64" s="112"/>
      <c r="O64" s="103"/>
      <c r="P64" s="103"/>
      <c r="R64" s="109"/>
      <c r="S64" s="109"/>
    </row>
    <row r="65" spans="2:19" ht="27.75" customHeight="1" thickBot="1">
      <c r="B65" s="110"/>
      <c r="C65" s="565" t="s">
        <v>437</v>
      </c>
      <c r="D65" s="566"/>
      <c r="E65" s="566"/>
      <c r="F65" s="566"/>
      <c r="G65" s="566"/>
      <c r="H65" s="566"/>
      <c r="I65" s="567"/>
      <c r="J65" s="262">
        <v>2806487.5243588933</v>
      </c>
      <c r="K65" s="138">
        <v>0.0062896225120931109</v>
      </c>
      <c r="L65" s="568">
        <v>0</v>
      </c>
      <c r="M65" s="569"/>
      <c r="N65" s="112"/>
      <c r="O65" s="103" t="b">
        <v>1</v>
      </c>
      <c r="P65" s="103"/>
      <c r="R65" s="109"/>
      <c r="S65" s="109"/>
    </row>
    <row r="66" spans="2:19" ht="28.15" customHeight="1" thickBot="1">
      <c r="B66" s="110"/>
      <c r="C66" s="560" t="s">
        <v>438</v>
      </c>
      <c r="D66" s="561"/>
      <c r="E66" s="561"/>
      <c r="F66" s="561"/>
      <c r="G66" s="561"/>
      <c r="H66" s="561"/>
      <c r="I66" s="562"/>
      <c r="J66" s="280">
        <v>446209215.09404355</v>
      </c>
      <c r="K66" s="279">
        <v>1</v>
      </c>
      <c r="L66" s="563"/>
      <c r="M66" s="564"/>
      <c r="N66" s="112"/>
      <c r="O66" s="103"/>
      <c r="P66" s="103"/>
      <c r="R66" s="109"/>
      <c r="S66" s="109"/>
    </row>
    <row r="67" spans="2:19" ht="28.15" customHeight="1" thickBot="1">
      <c r="B67" s="110"/>
      <c r="C67" s="273"/>
      <c r="D67" s="274"/>
      <c r="E67" s="275"/>
      <c r="F67" s="275"/>
      <c r="G67" s="275"/>
      <c r="H67" s="275"/>
      <c r="I67" s="276"/>
      <c r="J67" s="281"/>
      <c r="N67" s="112"/>
      <c r="O67" s="103"/>
      <c r="P67" s="103"/>
      <c r="R67" s="109"/>
      <c r="S67" s="109"/>
    </row>
    <row r="68" spans="2:19" ht="27.75" customHeight="1" thickBot="1">
      <c r="B68" s="110"/>
      <c r="C68" s="570" t="s">
        <v>439</v>
      </c>
      <c r="D68" s="571"/>
      <c r="E68" s="571"/>
      <c r="F68" s="571"/>
      <c r="G68" s="571"/>
      <c r="H68" s="572">
        <v>0.005</v>
      </c>
      <c r="I68" s="573"/>
      <c r="J68" s="558">
        <v>382570.90595646913</v>
      </c>
      <c r="K68" s="559"/>
      <c r="L68" s="282"/>
      <c r="M68" s="283"/>
      <c r="N68" s="112"/>
      <c r="O68" s="103" t="b">
        <v>1</v>
      </c>
      <c r="P68" s="103"/>
      <c r="R68" s="109"/>
      <c r="S68" s="109"/>
    </row>
    <row r="69" spans="2:19" ht="27.75" customHeight="1" thickBot="1">
      <c r="B69" s="110"/>
      <c r="C69" s="570" t="s">
        <v>638</v>
      </c>
      <c r="D69" s="571"/>
      <c r="E69" s="571"/>
      <c r="F69" s="571"/>
      <c r="G69" s="571"/>
      <c r="H69" s="571"/>
      <c r="I69" s="574"/>
      <c r="J69" s="556"/>
      <c r="K69" s="557"/>
      <c r="L69" s="284"/>
      <c r="M69" s="285"/>
      <c r="N69" s="112"/>
      <c r="O69" s="103"/>
      <c r="P69" s="103"/>
      <c r="R69" s="109"/>
      <c r="S69" s="109"/>
    </row>
    <row r="70" spans="2:19" ht="28.15" customHeight="1" thickBot="1">
      <c r="B70" s="110"/>
      <c r="C70" s="600" t="s">
        <v>440</v>
      </c>
      <c r="D70" s="601"/>
      <c r="E70" s="601"/>
      <c r="F70" s="601"/>
      <c r="G70" s="601"/>
      <c r="H70" s="601"/>
      <c r="I70" s="602"/>
      <c r="J70" s="603" t="s">
        <v>334</v>
      </c>
      <c r="K70" s="604"/>
      <c r="L70" s="286"/>
      <c r="M70" s="287"/>
      <c r="N70" s="112"/>
      <c r="O70" s="103"/>
      <c r="P70" s="103"/>
      <c r="R70" s="109"/>
      <c r="S70" s="109"/>
    </row>
    <row r="71" spans="2:19" ht="28.15" customHeight="1" thickBot="1">
      <c r="B71" s="110"/>
      <c r="C71" s="253" t="s">
        <v>441</v>
      </c>
      <c r="D71" s="288"/>
      <c r="E71" s="575" t="s">
        <v>442</v>
      </c>
      <c r="F71" s="575"/>
      <c r="G71" s="576"/>
      <c r="H71" s="577"/>
      <c r="I71" s="276"/>
      <c r="J71" s="289"/>
      <c r="L71" s="286"/>
      <c r="M71" s="287"/>
      <c r="N71" s="112"/>
      <c r="O71" s="103"/>
      <c r="P71" s="103"/>
      <c r="R71" s="109"/>
      <c r="S71" s="109"/>
    </row>
    <row r="72" spans="2:19" ht="28.15" customHeight="1" thickBot="1">
      <c r="B72" s="110"/>
      <c r="C72" s="586"/>
      <c r="D72" s="587"/>
      <c r="E72" s="587"/>
      <c r="F72" s="587"/>
      <c r="G72" s="587"/>
      <c r="H72" s="587"/>
      <c r="I72" s="587"/>
      <c r="J72" s="587"/>
      <c r="K72" s="588"/>
      <c r="L72" s="286"/>
      <c r="M72" s="287"/>
      <c r="N72" s="112"/>
      <c r="O72" s="103"/>
      <c r="P72" s="103"/>
      <c r="R72" s="109"/>
      <c r="S72" s="109"/>
    </row>
    <row r="73" spans="2:19" ht="27.75" customHeight="1" thickBot="1">
      <c r="B73" s="110"/>
      <c r="C73" s="589" t="s">
        <v>443</v>
      </c>
      <c r="D73" s="590"/>
      <c r="E73" s="590"/>
      <c r="F73" s="590"/>
      <c r="G73" s="590"/>
      <c r="H73" s="590"/>
      <c r="I73" s="591"/>
      <c r="J73" s="592">
        <v>0</v>
      </c>
      <c r="K73" s="593"/>
      <c r="L73" s="290"/>
      <c r="M73" s="291"/>
      <c r="N73" s="112"/>
      <c r="O73" s="103" t="b">
        <v>1</v>
      </c>
      <c r="P73" s="103"/>
      <c r="R73" s="109"/>
      <c r="S73" s="109"/>
    </row>
    <row r="74" spans="2:19" ht="27.75" customHeight="1" thickBot="1">
      <c r="B74" s="110"/>
      <c r="C74" s="292"/>
      <c r="D74" s="293"/>
      <c r="E74" s="293"/>
      <c r="F74" s="293"/>
      <c r="G74" s="293"/>
      <c r="H74" s="293"/>
      <c r="I74" s="293"/>
      <c r="J74" s="294" t="s">
        <v>418</v>
      </c>
      <c r="K74" s="295" t="s">
        <v>444</v>
      </c>
      <c r="L74" s="177" t="s">
        <v>379</v>
      </c>
      <c r="M74" s="233"/>
      <c r="N74" s="112"/>
      <c r="O74" s="103"/>
      <c r="P74" s="103"/>
      <c r="R74" s="109"/>
      <c r="S74" s="109"/>
    </row>
    <row r="75" spans="2:19" ht="27.75" customHeight="1" thickBot="1">
      <c r="B75" s="110"/>
      <c r="C75" s="570" t="s">
        <v>445</v>
      </c>
      <c r="D75" s="571"/>
      <c r="E75" s="596" t="s">
        <v>326</v>
      </c>
      <c r="F75" s="596"/>
      <c r="G75" s="596"/>
      <c r="H75" s="596"/>
      <c r="I75" s="597"/>
      <c r="J75" s="296">
        <v>382570.90595646913</v>
      </c>
      <c r="K75" s="297">
        <v>0.00085339709069857711</v>
      </c>
      <c r="L75" s="187">
        <v>0</v>
      </c>
      <c r="M75" s="585"/>
      <c r="N75" s="112"/>
      <c r="O75" s="103" t="b">
        <v>1</v>
      </c>
      <c r="P75" s="103"/>
      <c r="R75" s="109"/>
      <c r="S75" s="109"/>
    </row>
    <row r="76" spans="2:19" ht="27.75" customHeight="1" thickBot="1">
      <c r="B76" s="110"/>
      <c r="C76" s="560" t="s">
        <v>446</v>
      </c>
      <c r="D76" s="561"/>
      <c r="E76" s="561"/>
      <c r="F76" s="561"/>
      <c r="G76" s="561"/>
      <c r="H76" s="561"/>
      <c r="I76" s="562"/>
      <c r="J76" s="598">
        <v>446591786</v>
      </c>
      <c r="K76" s="599"/>
      <c r="L76" s="583">
        <v>40915912.4734058</v>
      </c>
      <c r="M76" s="584"/>
      <c r="N76" s="112"/>
      <c r="O76" s="103" t="b">
        <v>1</v>
      </c>
      <c r="P76" s="103"/>
      <c r="R76" s="109"/>
      <c r="S76" s="109"/>
    </row>
    <row r="77" spans="2:19" ht="27.75" customHeight="1" thickBot="1">
      <c r="B77" s="110"/>
      <c r="C77" s="298"/>
      <c r="D77" s="299"/>
      <c r="E77" s="299"/>
      <c r="F77" s="299"/>
      <c r="G77" s="299"/>
      <c r="H77" s="299"/>
      <c r="I77" s="299"/>
      <c r="J77" s="300"/>
      <c r="K77" s="301"/>
      <c r="L77" s="286"/>
      <c r="M77" s="287"/>
      <c r="N77" s="112"/>
      <c r="O77" s="103"/>
      <c r="P77" s="103"/>
      <c r="R77" s="109"/>
      <c r="S77" s="109"/>
    </row>
    <row r="78" spans="2:19" ht="28.15" customHeight="1" thickBot="1">
      <c r="B78" s="110"/>
      <c r="C78" s="553" t="s">
        <v>447</v>
      </c>
      <c r="D78" s="554"/>
      <c r="E78" s="554"/>
      <c r="F78" s="554"/>
      <c r="G78" s="554"/>
      <c r="H78" s="554"/>
      <c r="I78" s="555"/>
      <c r="J78" s="556"/>
      <c r="K78" s="557"/>
      <c r="L78" s="286"/>
      <c r="M78" s="287"/>
      <c r="N78" s="112"/>
      <c r="O78" s="103"/>
      <c r="P78" s="103"/>
      <c r="R78" s="109"/>
      <c r="S78" s="109"/>
    </row>
    <row r="79" spans="2:19" ht="28.15" customHeight="1" thickBot="1">
      <c r="B79" s="110"/>
      <c r="C79" s="589" t="s">
        <v>448</v>
      </c>
      <c r="D79" s="590"/>
      <c r="E79" s="590"/>
      <c r="F79" s="590"/>
      <c r="G79" s="590"/>
      <c r="H79" s="590"/>
      <c r="I79" s="591"/>
      <c r="J79" s="556"/>
      <c r="K79" s="595"/>
      <c r="L79" s="286"/>
      <c r="M79" s="287"/>
      <c r="N79" s="112"/>
      <c r="O79" s="103"/>
      <c r="P79" s="103"/>
      <c r="R79" s="109"/>
      <c r="S79" s="109"/>
    </row>
    <row r="80" spans="2:19" ht="28.15" customHeight="1" thickBot="1">
      <c r="B80" s="110"/>
      <c r="C80" s="589" t="s">
        <v>449</v>
      </c>
      <c r="D80" s="590"/>
      <c r="E80" s="590"/>
      <c r="F80" s="590"/>
      <c r="G80" s="590"/>
      <c r="H80" s="590"/>
      <c r="I80" s="591"/>
      <c r="J80" s="556">
        <v>1700000</v>
      </c>
      <c r="K80" s="595"/>
      <c r="L80" s="286"/>
      <c r="M80" s="287"/>
      <c r="N80" s="112"/>
      <c r="O80" s="103"/>
      <c r="P80" s="103"/>
      <c r="R80" s="109"/>
      <c r="S80" s="109"/>
    </row>
    <row r="81" spans="2:19" ht="28.15" customHeight="1" thickBot="1">
      <c r="B81" s="110"/>
      <c r="C81" s="589" t="s">
        <v>450</v>
      </c>
      <c r="D81" s="590"/>
      <c r="E81" s="590"/>
      <c r="F81" s="590"/>
      <c r="G81" s="590"/>
      <c r="H81" s="590"/>
      <c r="I81" s="591"/>
      <c r="J81" s="556"/>
      <c r="K81" s="595"/>
      <c r="L81" s="286"/>
      <c r="M81" s="287"/>
      <c r="N81" s="112"/>
      <c r="O81" s="103"/>
      <c r="P81" s="103"/>
      <c r="R81" s="109"/>
      <c r="S81" s="109"/>
    </row>
    <row r="82" spans="2:19" ht="28.15" customHeight="1" thickBot="1">
      <c r="B82" s="110"/>
      <c r="C82" s="302"/>
      <c r="D82" s="302"/>
      <c r="E82" s="302"/>
      <c r="F82" s="302"/>
      <c r="G82" s="302"/>
      <c r="H82" s="302"/>
      <c r="I82" s="302"/>
      <c r="J82" s="303"/>
      <c r="K82" s="303"/>
      <c r="L82" s="286"/>
      <c r="M82" s="287"/>
      <c r="N82" s="112"/>
      <c r="O82" s="103"/>
      <c r="P82" s="103"/>
      <c r="R82" s="109"/>
      <c r="S82" s="109"/>
    </row>
    <row r="83" spans="2:19" ht="28.15" customHeight="1" thickBot="1">
      <c r="B83" s="110"/>
      <c r="C83" s="553" t="s">
        <v>667</v>
      </c>
      <c r="D83" s="554"/>
      <c r="E83" s="554"/>
      <c r="F83" s="554"/>
      <c r="G83" s="554"/>
      <c r="H83" s="554"/>
      <c r="I83" s="555"/>
      <c r="J83" s="558">
        <v>0</v>
      </c>
      <c r="K83" s="559"/>
      <c r="L83" s="286"/>
      <c r="M83" s="287"/>
      <c r="N83" s="112"/>
      <c r="O83" s="103" t="b">
        <v>1</v>
      </c>
      <c r="P83" s="103"/>
      <c r="R83" s="109"/>
      <c r="S83" s="109"/>
    </row>
    <row r="84" spans="2:19" ht="27.75" customHeight="1" thickBot="1">
      <c r="B84" s="110"/>
      <c r="C84" s="578" t="s">
        <v>451</v>
      </c>
      <c r="D84" s="579"/>
      <c r="E84" s="579"/>
      <c r="F84" s="579"/>
      <c r="G84" s="579"/>
      <c r="H84" s="579"/>
      <c r="I84" s="580"/>
      <c r="J84" s="583">
        <v>448291786</v>
      </c>
      <c r="K84" s="594"/>
      <c r="L84" s="304"/>
      <c r="M84" s="287"/>
      <c r="N84" s="112"/>
      <c r="O84" s="103" t="b">
        <v>0</v>
      </c>
      <c r="P84" s="103"/>
      <c r="R84" s="109"/>
      <c r="S84" s="109"/>
    </row>
    <row r="85" spans="2:19" ht="27.75" customHeight="1" thickBot="1">
      <c r="B85" s="110"/>
      <c r="C85" s="578" t="s">
        <v>452</v>
      </c>
      <c r="D85" s="579"/>
      <c r="E85" s="579"/>
      <c r="F85" s="579"/>
      <c r="G85" s="579"/>
      <c r="H85" s="579"/>
      <c r="I85" s="580"/>
      <c r="J85" s="581">
        <v>0.7643671479544738</v>
      </c>
      <c r="K85" s="582"/>
      <c r="L85" s="305"/>
      <c r="M85" s="287"/>
      <c r="N85" s="112"/>
      <c r="O85" s="103"/>
      <c r="P85" s="103"/>
      <c r="R85" s="109"/>
      <c r="S85" s="109"/>
    </row>
    <row r="86" spans="2:19" ht="27.75" customHeight="1" thickBot="1">
      <c r="B86" s="110"/>
      <c r="C86" s="578" t="s">
        <v>453</v>
      </c>
      <c r="D86" s="579"/>
      <c r="E86" s="579"/>
      <c r="F86" s="579"/>
      <c r="G86" s="579"/>
      <c r="H86" s="579"/>
      <c r="I86" s="580"/>
      <c r="J86" s="581">
        <v>0.90906161023451482</v>
      </c>
      <c r="K86" s="582"/>
      <c r="L86" s="305"/>
      <c r="M86" s="287"/>
      <c r="N86" s="112"/>
      <c r="O86" s="103"/>
      <c r="P86" s="103"/>
      <c r="R86" s="109"/>
      <c r="S86" s="109"/>
    </row>
    <row r="87" spans="2:19" ht="28.5" customHeight="1" thickBot="1">
      <c r="B87" s="110"/>
      <c r="C87" s="578" t="s">
        <v>454</v>
      </c>
      <c r="D87" s="579"/>
      <c r="E87" s="579"/>
      <c r="F87" s="579"/>
      <c r="G87" s="579"/>
      <c r="H87" s="579"/>
      <c r="I87" s="580"/>
      <c r="J87" s="306" t="s">
        <v>668</v>
      </c>
      <c r="K87" s="307">
        <v>1.2195430099965696</v>
      </c>
      <c r="L87" s="308"/>
      <c r="M87" s="309"/>
      <c r="N87" s="112"/>
      <c r="O87" s="109"/>
      <c r="P87" s="109"/>
      <c r="Q87" s="109"/>
      <c r="R87" s="109"/>
      <c r="S87" s="109"/>
    </row>
    <row r="88" spans="2:19" ht="28.15" customHeight="1" thickBot="1">
      <c r="B88" s="110"/>
      <c r="C88" s="310"/>
      <c r="D88" s="227"/>
      <c r="E88" s="311"/>
      <c r="F88" s="311"/>
      <c r="G88" s="311"/>
      <c r="H88" s="276"/>
      <c r="I88" s="312"/>
      <c r="J88" s="313"/>
      <c r="N88" s="112"/>
      <c r="O88" s="109"/>
      <c r="P88" s="314"/>
      <c r="Q88" s="109"/>
      <c r="R88" s="109"/>
      <c r="S88" s="109"/>
    </row>
    <row r="89" spans="2:19" ht="28.15" customHeight="1" thickBot="1">
      <c r="B89" s="110"/>
      <c r="C89" s="553" t="s">
        <v>639</v>
      </c>
      <c r="D89" s="554"/>
      <c r="E89" s="554"/>
      <c r="F89" s="554"/>
      <c r="G89" s="554"/>
      <c r="H89" s="554"/>
      <c r="I89" s="555"/>
      <c r="J89" s="558">
        <v>4667181.99</v>
      </c>
      <c r="K89" s="559"/>
      <c r="L89" s="315"/>
      <c r="M89" s="316"/>
      <c r="N89" s="112"/>
      <c r="O89" s="109"/>
      <c r="P89" s="109"/>
      <c r="Q89" s="109"/>
      <c r="R89" s="109"/>
      <c r="S89" s="109"/>
    </row>
    <row r="90" spans="2:19" ht="28.15" customHeight="1" thickBot="1">
      <c r="B90" s="110"/>
      <c r="C90" s="578" t="s">
        <v>669</v>
      </c>
      <c r="D90" s="579"/>
      <c r="E90" s="579"/>
      <c r="F90" s="579"/>
      <c r="G90" s="579"/>
      <c r="H90" s="579"/>
      <c r="I90" s="580"/>
      <c r="J90" s="583">
        <v>443624604.01</v>
      </c>
      <c r="K90" s="594"/>
      <c r="L90" s="317"/>
      <c r="M90" s="309"/>
      <c r="N90" s="112"/>
      <c r="O90" s="109"/>
      <c r="P90" s="109"/>
      <c r="Q90" s="109"/>
      <c r="R90" s="109"/>
      <c r="S90" s="109"/>
    </row>
    <row r="91" spans="2:19" ht="28.15" customHeight="1" thickBot="1">
      <c r="B91" s="318"/>
      <c r="C91" s="319"/>
      <c r="D91" s="320"/>
      <c r="E91" s="321"/>
      <c r="F91" s="321"/>
      <c r="G91" s="321"/>
      <c r="H91" s="322"/>
      <c r="I91" s="323"/>
      <c r="J91" s="324"/>
      <c r="K91" s="268"/>
      <c r="L91" s="268"/>
      <c r="M91" s="268"/>
      <c r="N91" s="269"/>
      <c r="O91" s="109"/>
      <c r="P91" s="109"/>
      <c r="Q91" s="109"/>
      <c r="R91" s="109"/>
      <c r="S91" s="109"/>
    </row>
    <row r="92" spans="15:19" ht="27.75" customHeight="1">
      <c r="O92" s="109"/>
      <c r="P92" s="109"/>
      <c r="Q92" s="109"/>
      <c r="R92" s="109"/>
      <c r="S92" s="109"/>
    </row>
    <row r="93" spans="15:19">
      <c r="O93" s="109"/>
      <c r="P93" s="109"/>
      <c r="Q93" s="109"/>
      <c r="R93" s="109"/>
      <c r="S93" s="109"/>
    </row>
    <row r="94" spans="15:19" ht="24" customHeight="1">
      <c r="O94" s="109"/>
      <c r="P94" s="109"/>
      <c r="Q94" s="109"/>
      <c r="R94" s="109"/>
      <c r="S94" s="109"/>
    </row>
    <row r="95" spans="15:19">
      <c r="O95" s="109"/>
      <c r="P95" s="109"/>
      <c r="Q95" s="109"/>
      <c r="R95" s="109"/>
      <c r="S95" s="109"/>
    </row>
    <row r="96" spans="15:19">
      <c r="O96" s="109"/>
      <c r="P96" s="109"/>
      <c r="Q96" s="109"/>
      <c r="R96" s="109"/>
      <c r="S96" s="109"/>
    </row>
    <row r="97" spans="15:16">
      <c r="O97" s="109"/>
      <c r="P97" s="109"/>
    </row>
    <row r="98" spans="10:10">
      <c r="J98" s="325"/>
    </row>
  </sheetData>
  <sheetProtection sheet="1" objects="1" scenarios="1"/>
  <mergeCells count="127">
    <mergeCell ref="D5:F5"/>
    <mergeCell ref="D6:F6"/>
    <mergeCell ref="E8:F8"/>
    <mergeCell ref="G8:H8"/>
    <mergeCell ref="I8:J8"/>
    <mergeCell ref="L8:M8"/>
    <mergeCell ref="E9:F9"/>
    <mergeCell ref="G9:H9"/>
    <mergeCell ref="I9:J9"/>
    <mergeCell ref="L9:M9"/>
    <mergeCell ref="L13:M13"/>
    <mergeCell ref="E14:F14"/>
    <mergeCell ref="G14:H14"/>
    <mergeCell ref="J14:J16"/>
    <mergeCell ref="L14:M14"/>
    <mergeCell ref="E15:F15"/>
    <mergeCell ref="G15:H15"/>
    <mergeCell ref="L15:M15"/>
    <mergeCell ref="E16:F16"/>
    <mergeCell ref="G16:H16"/>
    <mergeCell ref="L16:M16"/>
    <mergeCell ref="C18:C25"/>
    <mergeCell ref="J18:J25"/>
    <mergeCell ref="K18:K25"/>
    <mergeCell ref="C27:C28"/>
    <mergeCell ref="J27:J29"/>
    <mergeCell ref="K27:K28"/>
    <mergeCell ref="C12:C16"/>
    <mergeCell ref="F12:G12"/>
    <mergeCell ref="H12:I12"/>
    <mergeCell ref="E13:F13"/>
    <mergeCell ref="G13:H13"/>
    <mergeCell ref="E45:F45"/>
    <mergeCell ref="H45:I45"/>
    <mergeCell ref="L45:M45"/>
    <mergeCell ref="C49:I49"/>
    <mergeCell ref="C42:E42"/>
    <mergeCell ref="C43:E43"/>
    <mergeCell ref="C31:C36"/>
    <mergeCell ref="J31:J36"/>
    <mergeCell ref="K31:K36"/>
    <mergeCell ref="F32:F36"/>
    <mergeCell ref="H32:H36"/>
    <mergeCell ref="I32:I36"/>
    <mergeCell ref="L32:L36"/>
    <mergeCell ref="M32:M36"/>
    <mergeCell ref="C41:E41"/>
    <mergeCell ref="L41:M41"/>
    <mergeCell ref="C44:M44"/>
    <mergeCell ref="E48:F48"/>
    <mergeCell ref="H48:I48"/>
    <mergeCell ref="L48:M48"/>
    <mergeCell ref="L49:M49"/>
    <mergeCell ref="E46:F46"/>
    <mergeCell ref="H46:I46"/>
    <mergeCell ref="L46:M46"/>
    <mergeCell ref="E47:F47"/>
    <mergeCell ref="H47:I47"/>
    <mergeCell ref="L47:M47"/>
    <mergeCell ref="C53:I53"/>
    <mergeCell ref="C54:I54"/>
    <mergeCell ref="C55:I55"/>
    <mergeCell ref="C56:I56"/>
    <mergeCell ref="C50:I50"/>
    <mergeCell ref="L50:M50"/>
    <mergeCell ref="C51:I51"/>
    <mergeCell ref="L51:M51"/>
    <mergeCell ref="C52:I52"/>
    <mergeCell ref="L52:M52"/>
    <mergeCell ref="L54:M54"/>
    <mergeCell ref="L56:M56"/>
    <mergeCell ref="C60:I60"/>
    <mergeCell ref="L60:M60"/>
    <mergeCell ref="C61:I61"/>
    <mergeCell ref="L61:M61"/>
    <mergeCell ref="C57:I57"/>
    <mergeCell ref="L57:M57"/>
    <mergeCell ref="C58:I58"/>
    <mergeCell ref="L58:M58"/>
    <mergeCell ref="C59:I59"/>
    <mergeCell ref="L59:M59"/>
    <mergeCell ref="L74:M74"/>
    <mergeCell ref="C75:D75"/>
    <mergeCell ref="E75:I75"/>
    <mergeCell ref="C76:I76"/>
    <mergeCell ref="J76:K76"/>
    <mergeCell ref="J69:K69"/>
    <mergeCell ref="C70:I70"/>
    <mergeCell ref="J70:K70"/>
    <mergeCell ref="C66:I66"/>
    <mergeCell ref="L66:M66"/>
    <mergeCell ref="C90:I90"/>
    <mergeCell ref="J90:K90"/>
    <mergeCell ref="C84:I84"/>
    <mergeCell ref="J84:K84"/>
    <mergeCell ref="C85:I85"/>
    <mergeCell ref="J85:K85"/>
    <mergeCell ref="C79:I79"/>
    <mergeCell ref="J79:K79"/>
    <mergeCell ref="C80:I80"/>
    <mergeCell ref="J80:K80"/>
    <mergeCell ref="C81:I81"/>
    <mergeCell ref="J81:K81"/>
    <mergeCell ref="C78:I78"/>
    <mergeCell ref="J78:K78"/>
    <mergeCell ref="C83:I83"/>
    <mergeCell ref="J83:K83"/>
    <mergeCell ref="C89:I89"/>
    <mergeCell ref="J89:K89"/>
    <mergeCell ref="C63:I63"/>
    <mergeCell ref="L63:M63"/>
    <mergeCell ref="C65:I65"/>
    <mergeCell ref="L65:M65"/>
    <mergeCell ref="C68:G68"/>
    <mergeCell ref="H68:I68"/>
    <mergeCell ref="J68:K68"/>
    <mergeCell ref="C69:I69"/>
    <mergeCell ref="E71:F71"/>
    <mergeCell ref="G71:H71"/>
    <mergeCell ref="C86:I86"/>
    <mergeCell ref="J86:K86"/>
    <mergeCell ref="C87:I87"/>
    <mergeCell ref="L76:M76"/>
    <mergeCell ref="L75:M75"/>
    <mergeCell ref="C72:K72"/>
    <mergeCell ref="C73:I73"/>
    <mergeCell ref="J73:K73"/>
  </mergeCells>
  <conditionalFormatting sqref="E71:K71 J73 C72:C73">
    <cfRule type="expression" dxfId="4" priority="4" stopIfTrue="1">
      <formula>$J$70="No"</formula>
    </cfRule>
  </conditionalFormatting>
  <conditionalFormatting sqref="C71:D71">
    <cfRule type="expression" dxfId="3" priority="3" stopIfTrue="1">
      <formula>$J$70="No"</formula>
    </cfRule>
  </conditionalFormatting>
  <conditionalFormatting sqref="J86:K86">
    <cfRule type="expression" dxfId="2" priority="2" stopIfTrue="1">
      <formula>$J$86&lt;0.8</formula>
    </cfRule>
  </conditionalFormatting>
  <conditionalFormatting sqref="J75">
    <cfRule type="expression" dxfId="1" priority="1" stopIfTrue="1">
      <formula>$J$75&lt;0</formula>
    </cfRule>
  </conditionalFormatting>
  <dataValidations count="25">
    <dataValidation type="list" allowBlank="1" showInputMessage="1" showErrorMessage="1" errorTitle="Invalid entry" error="You must enter Yes or No." sqref="J45:J48">
      <formula1>"Yes, No"</formula1>
    </dataValidation>
    <dataValidation type="list" allowBlank="1" showInputMessage="1" showErrorMessage="1" errorTitle="Invalid entry" error="Please select a valid entry from the list." sqref="L45:M48">
      <formula1>"NFF,Tapered,Fixed"</formula1>
    </dataValidation>
    <dataValidation allowBlank="1" showInputMessage="1" showErrorMessage="1" errorTitle="Invalid amount entered" error="Please enter an amount up to £5,000." sqref="I9:J9"/>
    <dataValidation type="decimal" operator="greaterThanOrEqual" allowBlank="1" showInputMessage="1" showErrorMessage="1" errorTitle="Error" error="This figure cannot be negative. Please enter a positive value." sqref="J78:K83">
      <formula1>0</formula1>
    </dataValidation>
    <dataValidation type="decimal" operator="greaterThan" allowBlank="1" showInputMessage="1" showErrorMessage="1" errorTitle="Invalid Amount" error="Please enter an amount greater than zero." sqref="L5:M5">
      <formula1>0</formula1>
    </dataValidation>
    <dataValidation type="decimal" allowBlank="1" showInputMessage="1" showErrorMessage="1" errorTitle="Error" error="This figure must be a positive amount no greater than £100,000. Please provide a valid lump sum" sqref="F43:I43">
      <formula1>0</formula1>
      <formula2>100000</formula2>
    </dataValidation>
    <dataValidation type="decimal" allowBlank="1" showInputMessage="1" showErrorMessage="1" errorTitle="Error" error="This figure must be a postive amount no greater than £175,000. Please provide a valid lump sum." sqref="F42:G42">
      <formula1>0</formula1>
      <formula2>175000</formula2>
    </dataValidation>
    <dataValidation type="decimal" operator="lessThanOrEqual" allowBlank="1" showInputMessage="1" showErrorMessage="1" errorTitle="Error" error="The maximum pupil number average year group threshold is 69.2 pupils for middle schools." sqref="G47:I47">
      <formula1>69.2</formula1>
    </dataValidation>
    <dataValidation type="decimal" operator="greaterThanOrEqual" allowBlank="1" showInputMessage="1" showErrorMessage="1" errorTitle="Error" error="This figure cannot be negative. Please enter a positive unit value." sqref="E27 E29:F29 E18:F25 F28 F31:F35">
      <formula1>0</formula1>
    </dataValidation>
    <dataValidation operator="greaterThanOrEqual" allowBlank="1" showInputMessage="1" showErrorMessage="1" error="This figure cannot be negative. Please enter a positive unit value." sqref="E30:F30"/>
    <dataValidation allowBlank="1" showInputMessage="1" sqref="D31"/>
    <dataValidation type="decimal" allowBlank="1" showInputMessage="1" showErrorMessage="1" errorTitle="Error" error="Please enter a percentage between 0% and 100%." sqref="L56:L61 M56:M60 L14:M16 L50:M52 L31:M31 M28 L27:M27 L29:M29 M32:M35 L42:M43 L18:M25">
      <formula1>0</formula1>
      <formula2>1</formula2>
    </dataValidation>
    <dataValidation type="decimal" operator="lessThanOrEqual" allowBlank="1" showInputMessage="1" showErrorMessage="1" errorTitle="Error" error="The maximum pupil number average year group threshold is 62.5 pupils for all-through schools." sqref="G48:I48">
      <formula1>62.5</formula1>
    </dataValidation>
    <dataValidation type="decimal" operator="lessThanOrEqual" allowBlank="1" showInputMessage="1" showErrorMessage="1" errorTitle="Error" error="The maximum pupil number average year group threshold is 120 pupils for secondary schools." sqref="G46:I46">
      <formula1>120</formula1>
    </dataValidation>
    <dataValidation type="decimal" operator="greaterThanOrEqual" allowBlank="1" showInputMessage="1" showErrorMessage="1" errorTitle="Error" error="The minimum average distance to the pupils’ second nearest school is 3 miles for secondary schools." sqref="D46">
      <formula1>3</formula1>
    </dataValidation>
    <dataValidation allowBlank="1" showInputMessage="1" showErrorMessage="1" error="Please enter a percentage between 0% and 100%." sqref="L55:M55"/>
    <dataValidation type="decimal" operator="lessThanOrEqual" allowBlank="1" showInputMessage="1" showErrorMessage="1" errorTitle="Error" error="The maximum pupil number average year group threshold is 21.4 pupils for primary schools." sqref="G45:I45">
      <formula1>21.4</formula1>
    </dataValidation>
    <dataValidation type="decimal" operator="greaterThanOrEqual" allowBlank="1" showInputMessage="1" showErrorMessage="1" errorTitle="Error" error="The minimum average distance to the pupils’ second nearest school is 2 miles for primary schools." sqref="D45">
      <formula1>2</formula1>
    </dataValidation>
    <dataValidation type="decimal" operator="greaterThanOrEqual" allowBlank="1" showInputMessage="1" showErrorMessage="1" errorTitle="Error" error="The minimum average distance to the pupils’ second nearest school is 2 miles for middle-deemed schools." sqref="D47:D48">
      <formula1>2</formula1>
    </dataValidation>
    <dataValidation type="decimal" operator="greaterThanOrEqual" allowBlank="1" showInputMessage="1" showErrorMessage="1" errorTitle="Error" error="The minimum secondary APWU is £3,000." sqref="E15:F16">
      <formula1>3000</formula1>
    </dataValidation>
    <dataValidation type="decimal" operator="greaterThanOrEqual" allowBlank="1" showInputMessage="1" showErrorMessage="1" errorTitle="Error" error="The minimum Primary AWPU is £2,000." sqref="E14:F14">
      <formula1>2000</formula1>
    </dataValidation>
    <dataValidation type="decimal" allowBlank="1" showInputMessage="1" showErrorMessage="1" error="Please enter a percentage between 0% and 100%." sqref="G71:H71 H42:I42 L49">
      <formula1>0</formula1>
      <formula2>1</formula2>
    </dataValidation>
    <dataValidation type="decimal" allowBlank="1" showInputMessage="1" showErrorMessage="1" error="Please enter a figure between 0 and 1" sqref="L28">
      <formula1>0</formula1>
      <formula2>1</formula2>
    </dataValidation>
    <dataValidation type="list" allowBlank="1" showInputMessage="1" showErrorMessage="1" sqref="J70:K70 E12">
      <formula1>"Yes, No"</formula1>
    </dataValidation>
    <dataValidation type="decimal" allowBlank="1" showInputMessage="1" showErrorMessage="1" error="Please enter a percentage between the MFG threshold entered in cell H68 and 100%." sqref="D71">
      <formula1>H68</formula1>
      <formula2>1</formula2>
    </dataValidation>
  </dataValidations>
  <pageMargins left="0.7" right="0.7" top="0.75" bottom="0.75" header="0.3" footer="0.3"/>
  <pageSetup paperSize="8" scale="38" orientation="portrait"/>
  <headerFooter scaleWithDoc="1" alignWithMargins="0" differentFirst="0" differentOddEven="0"/>
  <legacy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
    <pageSetUpPr fitToPage="1"/>
  </sheetPr>
  <dimension ref="A1:AB321"/>
  <sheetViews>
    <sheetView view="normal" workbookViewId="0">
      <selection pane="topLeft" activeCell="B2" sqref="B2"/>
    </sheetView>
  </sheetViews>
  <sheetFormatPr defaultColWidth="9.140625" defaultRowHeight="14.25" outlineLevelRow="1"/>
  <cols>
    <col min="1" max="1" width="2.75390625" style="331" customWidth="1"/>
    <col min="2" max="2" width="53.75390625" style="481" customWidth="1"/>
    <col min="3" max="3" width="26.75390625" style="331" customWidth="1"/>
    <col min="4" max="4" width="14.625" style="331" customWidth="1"/>
    <col min="5" max="5" width="17.375" style="331" customWidth="1"/>
    <col min="6" max="6" width="1.37109375" style="8" customWidth="1"/>
    <col min="7" max="7" width="13.75390625" style="331" customWidth="1"/>
    <col min="8" max="8" width="9.75390625" style="331" customWidth="1"/>
    <col min="9" max="9" width="6.125" style="331" customWidth="1"/>
    <col min="10" max="11" width="18.875" style="331" customWidth="1"/>
    <col min="12" max="12" width="3.00390625" style="331" customWidth="1"/>
    <col min="13" max="13" width="11.125" style="331" customWidth="1"/>
    <col min="14" max="19" width="9.125" style="331" customWidth="1"/>
    <col min="20" max="20" width="64.75390625" style="331" customWidth="1"/>
    <col min="21" max="21" width="9.125" style="331" customWidth="1"/>
    <col min="22" max="22" width="24.75390625" style="331" customWidth="1"/>
    <col min="23" max="16384" width="9.125" style="331" customWidth="1"/>
  </cols>
  <sheetData>
    <row r="1" spans="1:15" ht="30">
      <c r="A1" s="326"/>
      <c r="B1" s="327"/>
      <c r="C1" s="328"/>
      <c r="D1" s="328"/>
      <c r="E1" s="328"/>
      <c r="F1" s="329"/>
      <c r="G1" s="328"/>
      <c r="H1" s="328"/>
      <c r="I1" s="328"/>
      <c r="J1" s="328"/>
      <c r="K1" s="328"/>
      <c r="L1" s="330"/>
      <c r="N1" s="332" t="e">
        <f>VLOOKUP(B5,'All Schools Summary'!A8:Y252,16,FALSE)-E38</f>
        <v>#N/A</v>
      </c>
      <c r="O1" s="333" t="s">
        <v>548</v>
      </c>
    </row>
    <row r="2" spans="1:27" ht="18.75" thickBot="1">
      <c r="A2" s="334"/>
      <c r="B2" s="335" t="s">
        <v>681</v>
      </c>
      <c r="C2" s="336"/>
      <c r="D2" s="336"/>
      <c r="E2" s="336"/>
      <c r="F2" s="337"/>
      <c r="G2" s="336"/>
      <c r="H2" s="336"/>
      <c r="I2" s="336"/>
      <c r="J2" s="336"/>
      <c r="K2" s="336"/>
      <c r="L2" s="338"/>
      <c r="AA2" s="339"/>
    </row>
    <row r="3" spans="1:27" ht="12.75">
      <c r="A3" s="334"/>
      <c r="B3" s="340"/>
      <c r="C3" s="336"/>
      <c r="D3" s="729" t="s">
        <v>455</v>
      </c>
      <c r="E3" s="730"/>
      <c r="F3" s="730"/>
      <c r="G3" s="730"/>
      <c r="H3" s="731"/>
      <c r="I3" s="336"/>
      <c r="J3" s="336"/>
      <c r="K3" s="336"/>
      <c r="L3" s="338"/>
      <c r="AA3" s="339"/>
    </row>
    <row r="4" spans="1:27" ht="13.5" thickBot="1">
      <c r="A4" s="341"/>
      <c r="B4" s="342" t="s">
        <v>456</v>
      </c>
      <c r="C4" s="336"/>
      <c r="D4" s="732"/>
      <c r="E4" s="733"/>
      <c r="F4" s="733"/>
      <c r="G4" s="733"/>
      <c r="H4" s="734"/>
      <c r="I4" s="336"/>
      <c r="J4" s="343"/>
      <c r="K4" s="343"/>
      <c r="L4" s="338"/>
      <c r="AA4" s="339"/>
    </row>
    <row r="5" spans="1:27">
      <c r="A5" s="341"/>
      <c r="B5" s="344" t="e">
        <f>VLOOKUP($B$4,'All Schools 23-24 Detail'!$C$6:$BZ$661,75,FALSE)</f>
        <v>#N/A</v>
      </c>
      <c r="C5" s="345"/>
      <c r="D5" s="346"/>
      <c r="E5" s="346"/>
      <c r="F5" s="337"/>
      <c r="G5" s="346"/>
      <c r="H5" s="346"/>
      <c r="I5" s="336"/>
      <c r="J5" s="347"/>
      <c r="K5" s="343"/>
      <c r="L5" s="338"/>
      <c r="AA5" s="339"/>
    </row>
    <row r="6" spans="1:27">
      <c r="A6" s="334"/>
      <c r="B6" s="348"/>
      <c r="C6" s="349"/>
      <c r="D6" s="350" t="s">
        <v>491</v>
      </c>
      <c r="E6" s="351" t="s">
        <v>555</v>
      </c>
      <c r="F6" s="352"/>
      <c r="G6" s="353" t="s">
        <v>457</v>
      </c>
      <c r="H6" s="353" t="s">
        <v>458</v>
      </c>
      <c r="I6" s="336"/>
      <c r="J6" s="354"/>
      <c r="K6" s="354"/>
      <c r="L6" s="338"/>
      <c r="AA6" s="339"/>
    </row>
    <row r="7" spans="1:27" ht="64.5" customHeight="1" thickBot="1">
      <c r="A7" s="355"/>
      <c r="B7" s="356" t="s">
        <v>459</v>
      </c>
      <c r="C7" s="357" t="s">
        <v>460</v>
      </c>
      <c r="D7" s="358" t="e">
        <f>VLOOKUP($B$4,'All Schools 22-23 Detail'!$C$6:$D$661,2,FALSE)</f>
        <v>#N/A</v>
      </c>
      <c r="E7" s="359" t="e">
        <f>VLOOKUP($B$4,'All Schools 23-24 Detail'!$C$6:$D$661,2,FALSE)</f>
        <v>#N/A</v>
      </c>
      <c r="F7" s="360"/>
      <c r="G7" s="361" t="e">
        <f>E7-D7</f>
        <v>#N/A</v>
      </c>
      <c r="H7" s="362" t="e">
        <f>IF(AND(E7&gt;0,D7=0),1,IF(ISERR((E7-D7)/D7),0,(E7-D7)/D7))</f>
        <v>#N/A</v>
      </c>
      <c r="I7" s="363"/>
      <c r="J7" s="735" t="str">
        <f>VLOOKUP(B4,B76:G321,6,FALSE)</f>
        <v>-</v>
      </c>
      <c r="K7" s="545"/>
      <c r="L7" s="1"/>
      <c r="M7" s="2"/>
      <c r="AA7" s="339"/>
    </row>
    <row r="8" spans="1:27" ht="18" customHeight="1">
      <c r="A8" s="334"/>
      <c r="B8" s="364" t="s">
        <v>461</v>
      </c>
      <c r="C8" s="365"/>
      <c r="D8" s="366"/>
      <c r="E8" s="367"/>
      <c r="F8" s="352"/>
      <c r="G8" s="368"/>
      <c r="H8" s="369"/>
      <c r="I8" s="363"/>
      <c r="J8" s="370"/>
      <c r="K8" s="371"/>
      <c r="L8" s="338"/>
      <c r="AA8" s="339"/>
    </row>
    <row r="9" spans="1:27" ht="17.25" customHeight="1">
      <c r="A9" s="334"/>
      <c r="B9" s="372" t="s">
        <v>462</v>
      </c>
      <c r="C9" s="365"/>
      <c r="D9" s="373"/>
      <c r="E9" s="374"/>
      <c r="F9" s="375"/>
      <c r="G9" s="376"/>
      <c r="H9" s="377"/>
      <c r="I9" s="363"/>
      <c r="J9" s="378" t="s">
        <v>305</v>
      </c>
      <c r="K9" s="379"/>
      <c r="L9" s="338"/>
      <c r="AA9" s="339"/>
    </row>
    <row r="10" spans="1:27" ht="17.25" customHeight="1">
      <c r="A10" s="380"/>
      <c r="B10" s="364"/>
      <c r="C10" s="381"/>
      <c r="D10" s="382"/>
      <c r="E10" s="383"/>
      <c r="F10" s="352"/>
      <c r="G10" s="384"/>
      <c r="H10" s="377"/>
      <c r="I10" s="363"/>
      <c r="J10" s="385" t="s">
        <v>463</v>
      </c>
      <c r="K10" s="386" t="s">
        <v>464</v>
      </c>
      <c r="L10" s="338"/>
      <c r="AA10" s="339"/>
    </row>
    <row r="11" spans="1:27" ht="17.25" customHeight="1">
      <c r="A11" s="334"/>
      <c r="B11" s="387" t="s">
        <v>7</v>
      </c>
      <c r="C11" s="736" t="s">
        <v>465</v>
      </c>
      <c r="D11" s="388" t="e">
        <f>VLOOKUP($B$4,'All Schools 22-23 Detail'!$C$6:$BW$661,5,FALSE)+VLOOKUP($B$4,'All Schools 22-23 Detail'!$C$6:$BW$661,6,FALSE)+VLOOKUP($B$4,'All Schools 22-23 Detail'!$C$6:$BW$661,7,FALSE)</f>
        <v>#N/A</v>
      </c>
      <c r="E11" s="389" t="e">
        <f>VLOOKUP($B$4,'All Schools 23-24 Detail'!$C$6:$BW$661,5,FALSE)+VLOOKUP($B$4,'All Schools 23-24 Detail'!$C$6:$BW$661,6,FALSE)+VLOOKUP($B$4,'All Schools 23-24 Detail'!$C$6:$BW$661,7,FALSE)</f>
        <v>#N/A</v>
      </c>
      <c r="F11" s="390"/>
      <c r="G11" s="391" t="e">
        <f>E11-D11</f>
        <v>#N/A</v>
      </c>
      <c r="H11" s="369" t="e">
        <f>IF(AND(E11&gt;0,D11=0),1,IF(ISERR((E11-D11)/D11),0,(E11-D11)/D11))</f>
        <v>#N/A</v>
      </c>
      <c r="I11" s="363"/>
      <c r="J11" s="392">
        <v>0.06</v>
      </c>
      <c r="K11" s="393" t="e">
        <f>E11*J11</f>
        <v>#N/A</v>
      </c>
      <c r="L11" s="338"/>
      <c r="AA11" s="339"/>
    </row>
    <row r="12" spans="1:27" ht="17.25" customHeight="1">
      <c r="A12" s="334"/>
      <c r="B12" s="387" t="s">
        <v>466</v>
      </c>
      <c r="C12" s="427"/>
      <c r="D12" s="388" t="e">
        <f>VLOOKUP($B$4,'All Schools 22-23 Detail'!$C$6:$BW$661,8,FALSE)+VLOOKUP($B$4,'All Schools 22-23 Detail'!$C$6:$BW$661,9,FALSE)</f>
        <v>#N/A</v>
      </c>
      <c r="E12" s="389" t="e">
        <f>VLOOKUP($B$4,'All Schools 23-24 Detail'!$C$6:$BW$661,8,FALSE)+VLOOKUP($B$4,'All Schools 23-24 Detail'!$C$6:$BW$661,9,FALSE)</f>
        <v>#N/A</v>
      </c>
      <c r="F12" s="390"/>
      <c r="G12" s="391" t="e">
        <f>E12-D12</f>
        <v>#N/A</v>
      </c>
      <c r="H12" s="369" t="e">
        <f>IF(AND(E12&gt;0,D12=0),1,IF(ISERR((E12-D12)/D12),0,(E12-D12)/D12))</f>
        <v>#N/A</v>
      </c>
      <c r="I12" s="363"/>
      <c r="J12" s="392">
        <v>0.1</v>
      </c>
      <c r="K12" s="393" t="e">
        <f>E12*J12</f>
        <v>#N/A</v>
      </c>
      <c r="L12" s="338"/>
      <c r="AA12" s="339"/>
    </row>
    <row r="13" spans="1:27" ht="17.25" customHeight="1">
      <c r="A13" s="334"/>
      <c r="B13" s="387" t="s">
        <v>467</v>
      </c>
      <c r="C13" s="427"/>
      <c r="D13" s="388" t="e">
        <f>VLOOKUP($B$4,'All Schools 22-23 Detail'!$C$6:$BW$661,10,FALSE)+VLOOKUP($B$4,'All Schools 22-23 Detail'!$C$6:$BW$661,11,FALSE)</f>
        <v>#N/A</v>
      </c>
      <c r="E13" s="389" t="e">
        <f>VLOOKUP($B$4,'All Schools 23-24 Detail'!$C$6:$BW$661,10,FALSE)+VLOOKUP($B$4,'All Schools 23-24 Detail'!$C$6:$BW$661,11,FALSE)</f>
        <v>#N/A</v>
      </c>
      <c r="F13" s="390"/>
      <c r="G13" s="391" t="e">
        <f>E13-D13</f>
        <v>#N/A</v>
      </c>
      <c r="H13" s="369" t="e">
        <f>IF(AND(E13&gt;0,D13=0),1,IF(ISERR((E13-D13)/D13),0,(E13-D13)/D13))</f>
        <v>#N/A</v>
      </c>
      <c r="I13" s="363"/>
      <c r="J13" s="392">
        <v>0.1</v>
      </c>
      <c r="K13" s="393" t="e">
        <f>E13*J13</f>
        <v>#N/A</v>
      </c>
      <c r="L13" s="338"/>
      <c r="AA13" s="339"/>
    </row>
    <row r="14" spans="1:27" ht="17.25" customHeight="1">
      <c r="A14" s="380"/>
      <c r="B14" s="394" t="s">
        <v>468</v>
      </c>
      <c r="C14" s="427"/>
      <c r="D14" s="388" t="e">
        <f>VLOOKUP($B$4,'All Schools 22-23 Detail'!$C$6:$BW$661,12,FALSE)+VLOOKUP($B$4,'All Schools 22-23 Detail'!$C$6:$BW$661,13,FALSE)+VLOOKUP($B$4,'All Schools 22-23 Detail'!$C$6:$BW$661,14,FALSE)+VLOOKUP($B$4,'All Schools 22-23 Detail'!$C$6:$BW$661,15,FALSE)+VLOOKUP($B$4,'All Schools 22-23 Detail'!$C$6:$BW$661,16,FALSE)+VLOOKUP($B$4,'All Schools 22-23 Detail'!$C$6:$BW$661,17,FALSE)+VLOOKUP($B$4,'All Schools 22-23 Detail'!$C$6:$BW$661,18,FALSE)+VLOOKUP($B$4,'All Schools 22-23 Detail'!$C$6:$BW$661,19,FALSE)+VLOOKUP($B$4,'All Schools 22-23 Detail'!$C$6:$BW$661,20,FALSE)+VLOOKUP($B$4,'All Schools 22-23 Detail'!$C$6:$BW$661,21,FALSE)+VLOOKUP($B$4,'All Schools 22-23 Detail'!$C$6:$BW$661,22,FALSE)+VLOOKUP($B$4,'All Schools 22-23 Detail'!$C$6:$BW$661,23,FALSE)</f>
        <v>#N/A</v>
      </c>
      <c r="E14" s="389" t="e">
        <f>VLOOKUP($B$4,'All Schools 23-24 Detail'!$C$6:$BW$661,12,FALSE)+VLOOKUP($B$4,'All Schools 23-24 Detail'!$C$6:$BW$661,13,FALSE)+VLOOKUP($B$4,'All Schools 23-24 Detail'!$C$6:$BW$661,14,FALSE)+VLOOKUP($B$4,'All Schools 23-24 Detail'!$C$6:$BW$661,15,FALSE)+VLOOKUP($B$4,'All Schools 23-24 Detail'!$C$6:$BW$661,16,FALSE)+VLOOKUP($B$4,'All Schools 23-24 Detail'!$C$6:$BW$661,17,FALSE)+VLOOKUP($B$4,'All Schools 23-24 Detail'!$C$6:$BW$661,18,FALSE)+VLOOKUP($B$4,'All Schools 23-24 Detail'!$C$6:$BW$661,19,FALSE)+VLOOKUP($B$4,'All Schools 23-24 Detail'!$C$6:$BW$661,20,FALSE)+VLOOKUP($B$4,'All Schools 23-24 Detail'!$C$6:$BW$661,21,FALSE)+VLOOKUP($B$4,'All Schools 23-24 Detail'!$C$6:$BW$661,22,FALSE)+VLOOKUP($B$4,'All Schools 23-24 Detail'!$C$6:$BW$661,23,FALSE)</f>
        <v>#N/A</v>
      </c>
      <c r="F14" s="390"/>
      <c r="G14" s="391" t="e">
        <f>E14-D14</f>
        <v>#N/A</v>
      </c>
      <c r="H14" s="369" t="e">
        <f>IF(AND(E14&gt;0,D14=0),1,IF(ISERR((E14-D14)/D14),0,(E14-D14)/D14))</f>
        <v>#N/A</v>
      </c>
      <c r="I14" s="363"/>
      <c r="J14" s="392">
        <v>0.75</v>
      </c>
      <c r="K14" s="393" t="e">
        <f>E14*J14</f>
        <v>#N/A</v>
      </c>
      <c r="L14" s="338"/>
      <c r="AA14" s="339"/>
    </row>
    <row r="15" spans="1:27" ht="17.25" customHeight="1">
      <c r="A15" s="334"/>
      <c r="B15" s="394" t="s">
        <v>469</v>
      </c>
      <c r="C15" s="427"/>
      <c r="D15" s="388" t="e">
        <f>VLOOKUP($B$4,'All Schools 22-23 Detail'!$C$6:$BW$661,24,FALSE)+VLOOKUP($B$4,'All Schools 22-23 Detail'!$C$6:$BW$661,25,FALSE)</f>
        <v>#N/A</v>
      </c>
      <c r="E15" s="389" t="e">
        <f>VLOOKUP($B$4,'All Schools 23-24 Detail'!$C$6:$BW$661,24,FALSE)+VLOOKUP($B$4,'All Schools 23-24 Detail'!$C$6:$BW$661,25,FALSE)</f>
        <v>#N/A</v>
      </c>
      <c r="F15" s="390"/>
      <c r="G15" s="391" t="e">
        <f>E15-D15</f>
        <v>#N/A</v>
      </c>
      <c r="H15" s="369" t="e">
        <f>IF(AND(E15&gt;0,D15=0),1,IF(ISERR((E15-D15)/D15),0,(E15-D15)/D15))</f>
        <v>#N/A</v>
      </c>
      <c r="I15" s="363"/>
      <c r="J15" s="392">
        <v>0</v>
      </c>
      <c r="K15" s="393" t="e">
        <f>E15*J15</f>
        <v>#N/A</v>
      </c>
      <c r="L15" s="395"/>
      <c r="M15" s="396"/>
      <c r="AA15" s="339"/>
    </row>
    <row r="16" spans="1:27" ht="17.25" customHeight="1">
      <c r="A16" s="334"/>
      <c r="B16" s="394" t="s">
        <v>470</v>
      </c>
      <c r="C16" s="427"/>
      <c r="D16" s="388" t="e">
        <f>VLOOKUP($B$4,'All Schools 22-23 Detail'!$C$6:$BW$661,27,FALSE)+VLOOKUP($B$4,'All Schools 22-23 Detail'!$C$6:$BW$661,28,FALSE)</f>
        <v>#N/A</v>
      </c>
      <c r="E16" s="389" t="e">
        <f>VLOOKUP($B$4,'All Schools 23-24 Detail'!$C$6:$BW$661,26,FALSE)+VLOOKUP($B$4,'All Schools 23-24 Detail'!$C$6:$BW$661,27,FALSE)</f>
        <v>#N/A</v>
      </c>
      <c r="F16" s="390"/>
      <c r="G16" s="391" t="e">
        <f>E16-D16</f>
        <v>#N/A</v>
      </c>
      <c r="H16" s="369" t="e">
        <f>IF(AND(E16&gt;0,D16=0),1,IF(ISERR((E16-D16)/D16),0,(E16-D16)/D16))</f>
        <v>#N/A</v>
      </c>
      <c r="I16" s="363"/>
      <c r="J16" s="392">
        <v>0.45</v>
      </c>
      <c r="K16" s="393" t="e">
        <f>E16*J16</f>
        <v>#N/A</v>
      </c>
      <c r="L16" s="395"/>
      <c r="M16" s="396"/>
      <c r="AA16" s="339"/>
    </row>
    <row r="17" spans="1:27" ht="17.25" customHeight="1">
      <c r="A17" s="334"/>
      <c r="B17" s="394" t="s">
        <v>12</v>
      </c>
      <c r="C17" s="427"/>
      <c r="D17" s="388" t="e">
        <f>VLOOKUP($B$4,'All Schools 22-23 Detail'!$C$6:$BW$661,29,FALSE)+VLOOKUP($B$4,'All Schools 22-23 Detail'!$C$6:$BW$661,30,FALSE)</f>
        <v>#N/A</v>
      </c>
      <c r="E17" s="389" t="e">
        <f>VLOOKUP($B$4,'All Schools 23-24 Detail'!$C$6:$BW$661,28,FALSE)+VLOOKUP($B$4,'All Schools 23-24 Detail'!$C$6:$BW$661,29,FALSE)</f>
        <v>#N/A</v>
      </c>
      <c r="F17" s="390"/>
      <c r="G17" s="397" t="e">
        <f>E17-D17</f>
        <v>#N/A</v>
      </c>
      <c r="H17" s="398" t="e">
        <f>IF(AND(E17&gt;0,D17=0),1,IF(ISERR((E17-D17)/D17),0,(E17-D17)/D17))</f>
        <v>#N/A</v>
      </c>
      <c r="I17" s="363"/>
      <c r="J17" s="392">
        <v>0</v>
      </c>
      <c r="K17" s="393" t="e">
        <f>E17*J17</f>
        <v>#N/A</v>
      </c>
      <c r="L17" s="395"/>
      <c r="M17" s="396"/>
      <c r="AA17" s="339"/>
    </row>
    <row r="18" spans="1:27" ht="17.25" customHeight="1">
      <c r="A18" s="334"/>
      <c r="B18" s="344"/>
      <c r="C18" s="399"/>
      <c r="D18" s="400"/>
      <c r="E18" s="401"/>
      <c r="F18" s="390"/>
      <c r="G18" s="397"/>
      <c r="H18" s="398"/>
      <c r="I18" s="363"/>
      <c r="J18" s="402"/>
      <c r="K18" s="403"/>
      <c r="L18" s="395"/>
      <c r="M18" s="396"/>
      <c r="AA18" s="339"/>
    </row>
    <row r="19" spans="1:27" ht="17.25" customHeight="1">
      <c r="A19" s="334"/>
      <c r="B19" s="344" t="s">
        <v>471</v>
      </c>
      <c r="C19" s="404"/>
      <c r="D19" s="405" t="e">
        <f>SUM(D11:D17)</f>
        <v>#N/A</v>
      </c>
      <c r="E19" s="406" t="e">
        <f>SUM(E11:E17)</f>
        <v>#N/A</v>
      </c>
      <c r="F19" s="390"/>
      <c r="G19" s="407" t="e">
        <f>E19-D19</f>
        <v>#N/A</v>
      </c>
      <c r="H19" s="408" t="e">
        <f>IF(AND(E19&gt;0,D19=0),1,IF(ISERR((E19-D19)/D19),0,(E19-D19)/D19))</f>
        <v>#N/A</v>
      </c>
      <c r="I19" s="336"/>
      <c r="J19" s="737" t="s">
        <v>556</v>
      </c>
      <c r="K19" s="738" t="e">
        <f>SUM(K11:K17)</f>
        <v>#N/A</v>
      </c>
      <c r="L19" s="395"/>
      <c r="M19" s="396"/>
      <c r="AA19" s="339"/>
    </row>
    <row r="20" spans="1:27" ht="17.25" customHeight="1">
      <c r="A20" s="334"/>
      <c r="B20" s="409" t="s">
        <v>472</v>
      </c>
      <c r="C20" s="404"/>
      <c r="D20" s="405" t="e">
        <f>D19/D7</f>
        <v>#N/A</v>
      </c>
      <c r="E20" s="406" t="e">
        <f>E19/E7</f>
        <v>#N/A</v>
      </c>
      <c r="F20" s="390"/>
      <c r="G20" s="407" t="e">
        <f>E20-D20</f>
        <v>#N/A</v>
      </c>
      <c r="H20" s="408" t="e">
        <f>IF(AND(E20&gt;0,D20=0),1,IF(ISERR((E20-D20)/D20),0,(E20-D20)/D20))</f>
        <v>#N/A</v>
      </c>
      <c r="I20" s="410"/>
      <c r="J20" s="737"/>
      <c r="K20" s="738"/>
      <c r="L20" s="395"/>
      <c r="M20" s="396"/>
      <c r="AA20" s="339"/>
    </row>
    <row r="21" spans="1:27" ht="17.25" customHeight="1">
      <c r="A21" s="334"/>
      <c r="B21" s="364"/>
      <c r="C21" s="365"/>
      <c r="D21" s="366"/>
      <c r="E21" s="401"/>
      <c r="F21" s="390"/>
      <c r="G21" s="391"/>
      <c r="H21" s="369"/>
      <c r="I21" s="363"/>
      <c r="J21" s="739" t="s">
        <v>473</v>
      </c>
      <c r="K21" s="740"/>
      <c r="L21" s="395"/>
      <c r="M21" s="396"/>
      <c r="AA21" s="339"/>
    </row>
    <row r="22" spans="1:27" ht="17.25" customHeight="1">
      <c r="A22" s="334"/>
      <c r="B22" s="411" t="s">
        <v>474</v>
      </c>
      <c r="C22" s="365"/>
      <c r="D22" s="373"/>
      <c r="E22" s="389"/>
      <c r="F22" s="390"/>
      <c r="G22" s="397"/>
      <c r="H22" s="377"/>
      <c r="I22" s="363"/>
      <c r="J22" s="741"/>
      <c r="K22" s="740"/>
      <c r="L22" s="395"/>
      <c r="M22" s="396"/>
      <c r="AA22" s="339"/>
    </row>
    <row r="23" spans="1:27" ht="17.25" customHeight="1">
      <c r="A23" s="412"/>
      <c r="B23" s="413"/>
      <c r="C23" s="414"/>
      <c r="D23" s="415"/>
      <c r="E23" s="416"/>
      <c r="F23" s="390"/>
      <c r="G23" s="417"/>
      <c r="H23" s="418"/>
      <c r="I23" s="363"/>
      <c r="J23" s="741"/>
      <c r="K23" s="740"/>
      <c r="L23" s="395"/>
      <c r="M23" s="396"/>
      <c r="AA23" s="339"/>
    </row>
    <row r="24" spans="1:27" ht="17.25" customHeight="1">
      <c r="A24" s="334"/>
      <c r="B24" s="387" t="s">
        <v>13</v>
      </c>
      <c r="C24" s="736" t="s">
        <v>475</v>
      </c>
      <c r="D24" s="388" t="e">
        <f>VLOOKUP($B$4,'All Schools 22-23 Detail'!$C$6:$BW$661,31,FALSE)</f>
        <v>#N/A</v>
      </c>
      <c r="E24" s="389" t="e">
        <f>VLOOKUP($B$4,'All Schools 23-24 Detail'!$C$6:$BW$661,30,FALSE)</f>
        <v>#N/A</v>
      </c>
      <c r="F24" s="390"/>
      <c r="G24" s="391" t="e">
        <f>E24-D24</f>
        <v>#N/A</v>
      </c>
      <c r="H24" s="398" t="e">
        <f>IF(AND(E24&gt;0,D24=0),1,IF(ISERR((E24-D24)/D24),0,(E24-D24)/D24))</f>
        <v>#N/A</v>
      </c>
      <c r="I24" s="336"/>
      <c r="J24" s="741"/>
      <c r="K24" s="740"/>
      <c r="L24" s="395"/>
      <c r="M24" s="396"/>
      <c r="AA24" s="339"/>
    </row>
    <row r="25" spans="1:27" ht="17.25" customHeight="1" thickBot="1">
      <c r="A25" s="334"/>
      <c r="B25" s="387" t="s">
        <v>476</v>
      </c>
      <c r="C25" s="427"/>
      <c r="D25" s="388" t="e">
        <f>VLOOKUP($B$4,'All Schools 22-23 Detail'!$C$6:$BW$661,32,FALSE)</f>
        <v>#N/A</v>
      </c>
      <c r="E25" s="389" t="e">
        <f>VLOOKUP($B$4,'All Schools 23-24 Detail'!$C$6:$BW$661,31,FALSE)</f>
        <v>#N/A</v>
      </c>
      <c r="F25" s="390"/>
      <c r="G25" s="391" t="e">
        <f>E25-D25</f>
        <v>#N/A</v>
      </c>
      <c r="H25" s="398" t="e">
        <f>IF(AND(E25&gt;0,D25=0),1,IF(ISERR((E25-D25)/D25),0,(E25-D25)/D25))</f>
        <v>#N/A</v>
      </c>
      <c r="I25" s="336"/>
      <c r="J25" s="742"/>
      <c r="K25" s="743"/>
      <c r="L25" s="395"/>
      <c r="M25" s="396"/>
      <c r="AA25" s="339"/>
    </row>
    <row r="26" spans="1:27" ht="20.25" customHeight="1">
      <c r="A26" s="334"/>
      <c r="B26" s="394" t="s">
        <v>477</v>
      </c>
      <c r="C26" s="427"/>
      <c r="D26" s="388" t="e">
        <f>VLOOKUP($B$4,'All Schools 22-23 Detail'!$C$6:$BW$661,34,FALSE)</f>
        <v>#N/A</v>
      </c>
      <c r="E26" s="389" t="e">
        <f>VLOOKUP($B$4,'All Schools 23-24 Detail'!$C$6:$BW$661,33,FALSE)</f>
        <v>#N/A</v>
      </c>
      <c r="F26" s="390"/>
      <c r="G26" s="391" t="e">
        <f>E26-D26</f>
        <v>#N/A</v>
      </c>
      <c r="H26" s="398" t="e">
        <f>IF(AND(E26&gt;0,D26=0),1,IF(ISERR((E26-D26)/D26),0,(E26-D26)/D26))</f>
        <v>#N/A</v>
      </c>
      <c r="I26" s="336"/>
      <c r="J26" s="419"/>
      <c r="K26" s="419"/>
      <c r="L26" s="395"/>
      <c r="M26" s="396"/>
      <c r="AA26" s="339"/>
    </row>
    <row r="27" spans="1:27" ht="20.25" customHeight="1">
      <c r="A27" s="334"/>
      <c r="B27" s="420" t="s">
        <v>478</v>
      </c>
      <c r="C27" s="427"/>
      <c r="D27" s="388" t="e">
        <f>VLOOKUP($B$4,'All Schools 22-23 Detail'!$C$6:$BW$661,37,FALSE)</f>
        <v>#N/A</v>
      </c>
      <c r="E27" s="389" t="e">
        <f>VLOOKUP($B$4,'All Schools 23-24 Detail'!$C$6:$BW$661,36,FALSE)</f>
        <v>#N/A</v>
      </c>
      <c r="F27" s="390"/>
      <c r="G27" s="391" t="e">
        <f>E27-D27</f>
        <v>#N/A</v>
      </c>
      <c r="H27" s="398" t="e">
        <f>IF(AND(E27&gt;0,D27=0),1,IF(ISERR((E27-D27)/D27),0,(E27-D27)/D27))</f>
        <v>#N/A</v>
      </c>
      <c r="I27" s="336"/>
      <c r="J27" s="419"/>
      <c r="K27" s="419"/>
      <c r="L27" s="395"/>
      <c r="M27" s="396"/>
      <c r="AA27" s="339"/>
    </row>
    <row r="28" spans="1:27" ht="20.25" customHeight="1">
      <c r="A28" s="334"/>
      <c r="B28" s="421" t="s">
        <v>645</v>
      </c>
      <c r="C28" s="427"/>
      <c r="D28" s="422" t="e">
        <f>VLOOKUP($B$4,'Local Factors 2223'!$C$6:$N$661,11,FALSE)</f>
        <v>#N/A</v>
      </c>
      <c r="E28" s="423" t="e">
        <f>VLOOKUP(Budgets!B5,'Rates 23-24'!$B:$I,8,FALSE)</f>
        <v>#N/A</v>
      </c>
      <c r="F28" s="424"/>
      <c r="G28" s="744" t="e">
        <f>E28+E29-D28</f>
        <v>#N/A</v>
      </c>
      <c r="H28" s="746" t="e">
        <f>G28/D28</f>
        <v>#N/A</v>
      </c>
      <c r="I28" s="336"/>
      <c r="J28" s="419"/>
      <c r="K28" s="419"/>
      <c r="L28" s="395"/>
      <c r="M28" s="396"/>
      <c r="AA28" s="339"/>
    </row>
    <row r="29" spans="1:27" ht="18.75" customHeight="1">
      <c r="A29" s="334"/>
      <c r="B29" s="421" t="s">
        <v>644</v>
      </c>
      <c r="C29" s="427"/>
      <c r="D29" s="422" t="e">
        <f>VLOOKUP($B$4,'Local Factors 2223'!$C$6:$N$661,12,FALSE)</f>
        <v>#N/A</v>
      </c>
      <c r="E29" s="423" t="e">
        <f>VLOOKUP(Budgets!B5,'Rates 23-24'!$B:$I,6,FALSE)</f>
        <v>#N/A</v>
      </c>
      <c r="F29" s="424"/>
      <c r="G29" s="745"/>
      <c r="H29" s="745"/>
      <c r="I29" s="336"/>
      <c r="J29" s="419"/>
      <c r="K29" s="419"/>
      <c r="L29" s="338"/>
      <c r="M29" s="396"/>
      <c r="AA29" s="339"/>
    </row>
    <row r="30" spans="1:27" ht="18.75" customHeight="1">
      <c r="A30" s="334"/>
      <c r="B30" s="420" t="s">
        <v>479</v>
      </c>
      <c r="C30" s="427"/>
      <c r="D30" s="388" t="e">
        <f>VLOOKUP($B$4,'All Schools 22-23 Detail'!$C$6:$BW$661,36,FALSE)</f>
        <v>#N/A</v>
      </c>
      <c r="E30" s="389" t="e">
        <f>VLOOKUP($B$4,'All Schools 23-24 Detail'!$C$6:$BW$661,35,FALSE)</f>
        <v>#N/A</v>
      </c>
      <c r="F30" s="390"/>
      <c r="G30" s="391" t="e">
        <f>E30-D30</f>
        <v>#N/A</v>
      </c>
      <c r="H30" s="398" t="e">
        <f>IF(AND(E30&gt;0,D30=0),1,IF(ISERR((E30-D30)/D30),0,(E30-D30)/D30))</f>
        <v>#N/A</v>
      </c>
      <c r="I30" s="336"/>
      <c r="J30" s="419"/>
      <c r="K30" s="419"/>
      <c r="L30" s="338"/>
      <c r="M30" s="396"/>
      <c r="AA30" s="339"/>
    </row>
    <row r="31" spans="1:27" ht="22.5" customHeight="1">
      <c r="A31" s="334"/>
      <c r="B31" s="420" t="s">
        <v>480</v>
      </c>
      <c r="C31" s="427"/>
      <c r="D31" s="388" t="e">
        <f>VLOOKUP($B$4,'All Schools 22-23 Detail'!$C$6:$BW$661,39,FALSE)</f>
        <v>#N/A</v>
      </c>
      <c r="E31" s="389" t="e">
        <f>VLOOKUP($B$4,'All Schools 23-24 Detail'!$C$6:$BW$661,38,FALSE)</f>
        <v>#N/A</v>
      </c>
      <c r="F31" s="390"/>
      <c r="G31" s="391" t="e">
        <f>E31-D31</f>
        <v>#N/A</v>
      </c>
      <c r="H31" s="398" t="e">
        <f>IF(AND(E31&gt;0,D31=0),1,IF(ISERR((E31-D31)/D31),0,(E31-D31)/D31))</f>
        <v>#N/A</v>
      </c>
      <c r="I31" s="363"/>
      <c r="J31" s="419"/>
      <c r="K31" s="419"/>
      <c r="L31" s="395"/>
      <c r="M31" s="396"/>
      <c r="AA31" s="339"/>
    </row>
    <row r="32" spans="1:27" ht="17.45" customHeight="1">
      <c r="A32" s="334"/>
      <c r="B32" s="394" t="s">
        <v>481</v>
      </c>
      <c r="C32" s="404"/>
      <c r="D32" s="405" t="e">
        <f>SUM(D24:D31)</f>
        <v>#N/A</v>
      </c>
      <c r="E32" s="406" t="e">
        <f>SUM(E24:E31)</f>
        <v>#N/A</v>
      </c>
      <c r="F32" s="50"/>
      <c r="G32" s="407" t="e">
        <f>E32-D32</f>
        <v>#N/A</v>
      </c>
      <c r="H32" s="408" t="e">
        <f>IF(AND(E32&gt;0,D32=0),1,IF(ISERR((E32-D32)/D32),0,(E32-D32)/D32))</f>
        <v>#N/A</v>
      </c>
      <c r="I32" s="363"/>
      <c r="J32" s="419"/>
      <c r="K32" s="419"/>
      <c r="L32" s="395"/>
      <c r="M32" s="396"/>
      <c r="AA32" s="339"/>
    </row>
    <row r="33" spans="1:27" ht="17.25" customHeight="1">
      <c r="A33" s="412"/>
      <c r="B33" s="425"/>
      <c r="C33" s="414"/>
      <c r="D33" s="415"/>
      <c r="E33" s="416"/>
      <c r="F33" s="390"/>
      <c r="G33" s="417"/>
      <c r="H33" s="418"/>
      <c r="I33" s="363"/>
      <c r="J33" s="419"/>
      <c r="K33" s="419"/>
      <c r="L33" s="395"/>
      <c r="M33" s="396"/>
      <c r="AA33" s="339"/>
    </row>
    <row r="34" spans="1:27" ht="17.25" customHeight="1">
      <c r="A34" s="412"/>
      <c r="B34" s="394" t="s">
        <v>482</v>
      </c>
      <c r="C34" s="399"/>
      <c r="D34" s="388" t="e">
        <f>VLOOKUP($B$4,'All Schools 22-23 Detail'!$C$6:$BW$661,52,FALSE)+VLOOKUP($B$4,'All Schools 22-23 Detail'!$C$6:$BW$661,53,FALSE)</f>
        <v>#N/A</v>
      </c>
      <c r="E34" s="389" t="e">
        <f>VLOOKUP($B$4,'All Schools 23-24 Detail'!$C$6:$BW$661,51,FALSE)+VLOOKUP($B$4,'All Schools 23-24 Detail'!$C$6:$BW$661,52,FALSE)</f>
        <v>#N/A</v>
      </c>
      <c r="F34" s="390"/>
      <c r="G34" s="397" t="e">
        <f>E34-D34</f>
        <v>#N/A</v>
      </c>
      <c r="H34" s="398" t="e">
        <f>IF(AND(E34&gt;0,D34=0),1,IF(ISERR((E34-D34)/D34),0,(E34-D34)/D34))</f>
        <v>#N/A</v>
      </c>
      <c r="I34" s="363"/>
      <c r="J34" s="419"/>
      <c r="K34" s="419"/>
      <c r="L34" s="395"/>
      <c r="M34" s="396"/>
      <c r="AA34" s="339"/>
    </row>
    <row r="35" spans="1:27" ht="17.25" customHeight="1">
      <c r="A35" s="334"/>
      <c r="B35" s="426" t="s">
        <v>483</v>
      </c>
      <c r="C35" s="427"/>
      <c r="D35" s="388" t="e">
        <f>VLOOKUP($B$4,'All Schools 22-23 Detail'!$C$6:$BW$661,64,FALSE)</f>
        <v>#N/A</v>
      </c>
      <c r="E35" s="389" t="e">
        <f>VLOOKUP($B$4,'All Schools 23-24 Detail'!$C$6:$BW$661,63,FALSE)</f>
        <v>#N/A</v>
      </c>
      <c r="F35" s="390"/>
      <c r="G35" s="428" t="e">
        <f>E35-D35</f>
        <v>#N/A</v>
      </c>
      <c r="H35" s="429" t="e">
        <f>IF(AND(E35&gt;0,D35=0),1,IF(ISERR((E35-D35)/D35),0,(E35-D35)/D35))</f>
        <v>#N/A</v>
      </c>
      <c r="I35" s="363"/>
      <c r="J35" s="419"/>
      <c r="K35" s="419"/>
      <c r="L35" s="395"/>
      <c r="M35" s="396"/>
      <c r="AA35" s="339"/>
    </row>
    <row r="36" spans="1:27" ht="17.25" customHeight="1">
      <c r="A36" s="334"/>
      <c r="B36" s="364"/>
      <c r="C36" s="430"/>
      <c r="D36" s="431"/>
      <c r="E36" s="432"/>
      <c r="F36" s="390"/>
      <c r="G36" s="433"/>
      <c r="H36" s="434"/>
      <c r="I36" s="336"/>
      <c r="J36" s="419"/>
      <c r="K36" s="419"/>
      <c r="L36" s="395"/>
      <c r="M36" s="396"/>
      <c r="AA36" s="339"/>
    </row>
    <row r="37" spans="1:27" ht="17.25" customHeight="1">
      <c r="A37" s="334"/>
      <c r="B37" s="394" t="s">
        <v>629</v>
      </c>
      <c r="C37" s="427"/>
      <c r="D37" s="388" t="e">
        <f>VLOOKUP(B5,'All Schools Summary'!A10:N254,14,FALSE)</f>
        <v>#N/A</v>
      </c>
      <c r="E37" s="389"/>
      <c r="F37" s="390"/>
      <c r="G37" s="428"/>
      <c r="H37" s="429"/>
      <c r="I37" s="336"/>
      <c r="J37" s="419"/>
      <c r="K37" s="419"/>
      <c r="L37" s="395"/>
      <c r="M37" s="396"/>
      <c r="AA37" s="339"/>
    </row>
    <row r="38" spans="1:27" ht="42" customHeight="1">
      <c r="A38" s="334"/>
      <c r="B38" s="717" t="s">
        <v>547</v>
      </c>
      <c r="C38" s="747"/>
      <c r="D38" s="435" t="e">
        <f>D19+D32+D34+D35+D37</f>
        <v>#N/A</v>
      </c>
      <c r="E38" s="436" t="e">
        <f>E19+E32+E34+E35</f>
        <v>#N/A</v>
      </c>
      <c r="F38" s="437"/>
      <c r="G38" s="438" t="e">
        <f>E38-D38</f>
        <v>#N/A</v>
      </c>
      <c r="H38" s="439" t="e">
        <f>G38/D38</f>
        <v>#N/A</v>
      </c>
      <c r="I38" s="336"/>
      <c r="J38" s="440"/>
      <c r="K38" s="419"/>
      <c r="L38" s="395"/>
      <c r="M38" s="396"/>
      <c r="AA38" s="339"/>
    </row>
    <row r="39" spans="1:27" ht="35.25" customHeight="1">
      <c r="A39" s="412"/>
      <c r="B39" s="717" t="s">
        <v>546</v>
      </c>
      <c r="C39" s="718"/>
      <c r="D39" s="441" t="e">
        <f>(D38-D26-D27-D28-D29-D30-D31)/D7</f>
        <v>#N/A</v>
      </c>
      <c r="E39" s="442" t="e">
        <f>(E38-E26-E27-E28-E29-E30-E31)/E7</f>
        <v>#N/A</v>
      </c>
      <c r="F39" s="437"/>
      <c r="G39" s="443" t="e">
        <f>E39-D39</f>
        <v>#N/A</v>
      </c>
      <c r="H39" s="439" t="e">
        <f>IF(AND(E39&gt;0,D39=0),1,IF(ISERR((E39-D39)/D39),0,(E39-D39)/D39))</f>
        <v>#N/A</v>
      </c>
      <c r="I39" s="363"/>
      <c r="J39" s="419"/>
      <c r="K39" s="419"/>
      <c r="L39" s="395"/>
      <c r="M39" s="396"/>
      <c r="AA39" s="339"/>
    </row>
    <row r="40" spans="1:27" ht="17.25" customHeight="1" thickBot="1">
      <c r="A40" s="334"/>
      <c r="B40" s="364"/>
      <c r="C40" s="430"/>
      <c r="D40" s="444"/>
      <c r="E40" s="445"/>
      <c r="F40" s="446"/>
      <c r="G40" s="447"/>
      <c r="H40" s="448"/>
      <c r="I40" s="363"/>
      <c r="J40" s="449"/>
      <c r="K40" s="449"/>
      <c r="L40" s="395"/>
      <c r="M40" s="396"/>
      <c r="AA40" s="339"/>
    </row>
    <row r="41" spans="1:27" ht="44.25" customHeight="1" thickBot="1">
      <c r="A41" s="334"/>
      <c r="B41" s="450" t="s">
        <v>484</v>
      </c>
      <c r="C41" s="399" t="s">
        <v>628</v>
      </c>
      <c r="D41" s="451" t="str">
        <f>IF(AC218=239,"Click the minus sign to hide de-delegations","Click the plus sign to show de-delegations")</f>
        <v>Click the plus sign to show de-delegations</v>
      </c>
      <c r="E41" s="452"/>
      <c r="F41" s="352"/>
      <c r="G41" s="397"/>
      <c r="H41" s="398"/>
      <c r="I41" s="363"/>
      <c r="J41" s="449"/>
      <c r="K41" s="449"/>
      <c r="L41" s="395"/>
      <c r="M41" s="396"/>
      <c r="AA41" s="339"/>
    </row>
    <row r="42" spans="1:27" ht="31.5" customHeight="1" outlineLevel="1">
      <c r="A42" s="380"/>
      <c r="B42" s="453" t="s">
        <v>17</v>
      </c>
      <c r="C42" s="399" t="s">
        <v>0</v>
      </c>
      <c r="D42" s="388" t="e">
        <f>-VLOOKUP($B$4,'2223 De-Delegations'!$B$5:$AE$250,23,FALSE)</f>
        <v>#N/A</v>
      </c>
      <c r="E42" s="401" t="e">
        <f>-VLOOKUP($B$4,'2324 De-Delegations'!$B$5:$AE$250,22,FALSE)</f>
        <v>#N/A</v>
      </c>
      <c r="F42" s="352"/>
      <c r="G42" s="397" t="e">
        <f>E42-D42</f>
        <v>#N/A</v>
      </c>
      <c r="H42" s="398" t="e">
        <f>IF(AND(E42&gt;0,D42=0),1,IF(ISERR((E42-D42)/D42),0,(E42-D42)/D42))</f>
        <v>#N/A</v>
      </c>
      <c r="I42" s="363"/>
      <c r="J42" s="336"/>
      <c r="K42" s="454"/>
      <c r="L42" s="395"/>
      <c r="M42" s="396"/>
      <c r="AA42" s="339"/>
    </row>
    <row r="43" spans="1:27" ht="31.5" customHeight="1" outlineLevel="1">
      <c r="A43" s="334"/>
      <c r="B43" s="453" t="s">
        <v>18</v>
      </c>
      <c r="C43" s="399" t="s">
        <v>1</v>
      </c>
      <c r="D43" s="388" t="e">
        <f>-VLOOKUP($B$4,'2223 De-Delegations'!$B$5:$AE$250,24,FALSE)</f>
        <v>#N/A</v>
      </c>
      <c r="E43" s="401" t="e">
        <f>-VLOOKUP($B$4,'2324 De-Delegations'!$B$5:$AE$250,23,FALSE)</f>
        <v>#N/A</v>
      </c>
      <c r="F43" s="352"/>
      <c r="G43" s="397" t="e">
        <f>E43-D43</f>
        <v>#N/A</v>
      </c>
      <c r="H43" s="398" t="e">
        <f>IF(AND(E43&gt;0,D43=0),1,IF(ISERR((E43-D43)/D43),0,(E43-D43)/D43))</f>
        <v>#N/A</v>
      </c>
      <c r="I43" s="363"/>
      <c r="J43" s="336"/>
      <c r="K43" s="454"/>
      <c r="L43" s="395"/>
      <c r="M43" s="396"/>
      <c r="AA43" s="339"/>
    </row>
    <row r="44" spans="1:27" ht="31.5" customHeight="1" outlineLevel="1">
      <c r="A44" s="334"/>
      <c r="B44" s="453" t="s">
        <v>19</v>
      </c>
      <c r="C44" s="399" t="s">
        <v>2</v>
      </c>
      <c r="D44" s="388" t="e">
        <f>-VLOOKUP($B$4,'2223 De-Delegations'!$B$5:$AE$250,25,FALSE)</f>
        <v>#N/A</v>
      </c>
      <c r="E44" s="401" t="e">
        <f>-VLOOKUP($B$4,'2324 De-Delegations'!$B$5:$AE$250,24,FALSE)</f>
        <v>#N/A</v>
      </c>
      <c r="F44" s="352"/>
      <c r="G44" s="397" t="e">
        <f>E44-D44</f>
        <v>#N/A</v>
      </c>
      <c r="H44" s="398" t="e">
        <f>IF(AND(E44&gt;0,D44=0),1,IF(ISERR((E44-D44)/D44),0,(E44-D44)/D44))</f>
        <v>#N/A</v>
      </c>
      <c r="I44" s="363"/>
      <c r="J44" s="336"/>
      <c r="K44" s="454"/>
      <c r="L44" s="395"/>
      <c r="M44" s="396"/>
      <c r="AA44" s="339"/>
    </row>
    <row r="45" spans="1:27" ht="31.5" customHeight="1" outlineLevel="1">
      <c r="A45" s="334"/>
      <c r="B45" s="453" t="s">
        <v>20</v>
      </c>
      <c r="C45" s="399" t="s">
        <v>3</v>
      </c>
      <c r="D45" s="388" t="e">
        <f>-VLOOKUP($B$4,'2223 De-Delegations'!$B$5:$AE$250,26,FALSE)</f>
        <v>#N/A</v>
      </c>
      <c r="E45" s="401" t="e">
        <f>-VLOOKUP($B$4,'2324 De-Delegations'!$B$5:$AE$250,25,FALSE)</f>
        <v>#N/A</v>
      </c>
      <c r="F45" s="352"/>
      <c r="G45" s="397" t="e">
        <f>E45-D45</f>
        <v>#N/A</v>
      </c>
      <c r="H45" s="398" t="e">
        <f>IF(AND(E45&gt;0,D45=0),1,IF(ISERR((E45-D45)/D45),0,(E45-D45)/D45))</f>
        <v>#N/A</v>
      </c>
      <c r="I45" s="363"/>
      <c r="J45" s="336"/>
      <c r="K45" s="454"/>
      <c r="L45" s="395"/>
      <c r="M45" s="396"/>
      <c r="AA45" s="339"/>
    </row>
    <row r="46" spans="1:27" ht="16.9" customHeight="1" outlineLevel="1">
      <c r="A46" s="334"/>
      <c r="B46" s="455"/>
      <c r="C46" s="456"/>
      <c r="D46" s="457"/>
      <c r="E46" s="457"/>
      <c r="F46" s="458"/>
      <c r="G46" s="459"/>
      <c r="H46" s="460"/>
      <c r="I46" s="363"/>
      <c r="J46" s="336"/>
      <c r="K46" s="454"/>
      <c r="L46" s="395"/>
      <c r="M46" s="396"/>
      <c r="AA46" s="339"/>
    </row>
    <row r="47" spans="1:27" ht="17.25" customHeight="1" outlineLevel="1">
      <c r="A47" s="334"/>
      <c r="B47" s="461" t="s">
        <v>485</v>
      </c>
      <c r="C47" s="399"/>
      <c r="D47" s="388"/>
      <c r="E47" s="401"/>
      <c r="F47" s="352"/>
      <c r="G47" s="397"/>
      <c r="H47" s="398"/>
      <c r="I47" s="363"/>
      <c r="J47" s="336"/>
      <c r="K47" s="454"/>
      <c r="L47" s="395"/>
      <c r="M47" s="396"/>
      <c r="AA47" s="339"/>
    </row>
    <row r="48" spans="1:27" ht="21.75" customHeight="1">
      <c r="A48" s="719"/>
      <c r="B48" s="453" t="s">
        <v>21</v>
      </c>
      <c r="C48" s="399" t="s">
        <v>486</v>
      </c>
      <c r="D48" s="388" t="e">
        <f>-VLOOKUP($B$4,'2223 De-Delegations'!$B$5:$AE$250,30,FALSE)</f>
        <v>#N/A</v>
      </c>
      <c r="E48" s="401" t="e">
        <f>-VLOOKUP($B$4,'2324 De-Delegations'!$B$5:$AE$250,29,FALSE)</f>
        <v>#N/A</v>
      </c>
      <c r="F48" s="352"/>
      <c r="G48" s="397" t="e">
        <f>E48-D48</f>
        <v>#N/A</v>
      </c>
      <c r="H48" s="398" t="e">
        <f>IF(AND(E48&gt;0,D48=0),1,IF(ISERR((E48-D48)/D48),0,(E48-D48)/D48))</f>
        <v>#N/A</v>
      </c>
      <c r="I48" s="363"/>
      <c r="J48" s="336"/>
      <c r="K48" s="454"/>
      <c r="L48" s="395"/>
      <c r="M48" s="396"/>
      <c r="AA48" s="339"/>
    </row>
    <row r="49" spans="1:27" ht="19.5" customHeight="1">
      <c r="A49" s="719"/>
      <c r="B49" s="394" t="s">
        <v>487</v>
      </c>
      <c r="C49" s="462"/>
      <c r="D49" s="405" t="e">
        <f>SUM(D42:D48)</f>
        <v>#N/A</v>
      </c>
      <c r="E49" s="406" t="e">
        <f>SUM(E42:E48)</f>
        <v>#N/A</v>
      </c>
      <c r="F49" s="352"/>
      <c r="G49" s="397" t="e">
        <f>E49-D49</f>
        <v>#N/A</v>
      </c>
      <c r="H49" s="398" t="e">
        <f>IF(AND(E49&gt;0,D49=0),1,IF(ISERR((E49-D49)/D49),0,(E49-D49)/D49))</f>
        <v>#N/A</v>
      </c>
      <c r="I49" s="363"/>
      <c r="J49" s="463"/>
      <c r="K49" s="454"/>
      <c r="L49" s="395"/>
      <c r="M49" s="396"/>
      <c r="AA49" s="339"/>
    </row>
    <row r="50" spans="1:27" ht="17.25" customHeight="1">
      <c r="A50" s="334"/>
      <c r="B50" s="464"/>
      <c r="C50" s="465"/>
      <c r="D50" s="400"/>
      <c r="E50" s="452"/>
      <c r="F50" s="352"/>
      <c r="G50" s="466"/>
      <c r="H50" s="460"/>
      <c r="I50" s="363"/>
      <c r="J50" s="336"/>
      <c r="K50" s="454"/>
      <c r="L50" s="395"/>
      <c r="M50" s="396"/>
      <c r="AA50" s="339"/>
    </row>
    <row r="51" spans="1:27" ht="30.75" customHeight="1">
      <c r="A51" s="334"/>
      <c r="B51" s="467" t="s">
        <v>630</v>
      </c>
      <c r="C51" s="468"/>
      <c r="D51" s="435" t="e">
        <f>D38+D49</f>
        <v>#N/A</v>
      </c>
      <c r="E51" s="436" t="e">
        <f>E38+E49</f>
        <v>#N/A</v>
      </c>
      <c r="F51" s="469"/>
      <c r="G51" s="438" t="e">
        <f>E51-D51</f>
        <v>#N/A</v>
      </c>
      <c r="H51" s="439" t="e">
        <f>IF(AND(E51&gt;0,D51=0),1,IF(ISERR((E51-D51)/D51),0,(E51-D51)/D51))</f>
        <v>#N/A</v>
      </c>
      <c r="I51" s="363"/>
      <c r="J51" s="336"/>
      <c r="K51" s="454"/>
      <c r="L51" s="395"/>
      <c r="M51" s="396"/>
      <c r="V51" s="8"/>
      <c r="Y51" s="8"/>
      <c r="AA51" s="339"/>
    </row>
    <row r="52" spans="1:27">
      <c r="A52" s="334"/>
      <c r="B52" s="470"/>
      <c r="C52" s="471"/>
      <c r="D52" s="472"/>
      <c r="E52" s="473"/>
      <c r="F52" s="352"/>
      <c r="G52" s="474"/>
      <c r="H52" s="475"/>
      <c r="I52" s="363"/>
      <c r="J52" s="336"/>
      <c r="K52" s="454"/>
      <c r="L52" s="395"/>
      <c r="M52" s="396"/>
      <c r="V52" s="8"/>
      <c r="Y52" s="8"/>
      <c r="AA52" s="339"/>
    </row>
    <row r="53" spans="1:27" ht="15" thickBot="1">
      <c r="A53" s="334"/>
      <c r="B53" s="340"/>
      <c r="C53" s="336"/>
      <c r="D53" s="336"/>
      <c r="E53" s="336"/>
      <c r="F53" s="337"/>
      <c r="G53" s="336"/>
      <c r="H53" s="336"/>
      <c r="I53" s="336"/>
      <c r="J53" s="336"/>
      <c r="K53" s="336"/>
      <c r="L53" s="338"/>
      <c r="AA53" s="339"/>
    </row>
    <row r="54" spans="1:27" ht="12.75">
      <c r="A54" s="334"/>
      <c r="B54" s="720" t="s">
        <v>549</v>
      </c>
      <c r="C54" s="721"/>
      <c r="D54" s="721"/>
      <c r="E54" s="721"/>
      <c r="F54" s="721"/>
      <c r="G54" s="721"/>
      <c r="H54" s="722"/>
      <c r="I54" s="336"/>
      <c r="J54" s="336"/>
      <c r="K54" s="336"/>
      <c r="L54" s="338"/>
      <c r="AA54" s="339"/>
    </row>
    <row r="55" spans="1:27" ht="18.75" customHeight="1">
      <c r="A55" s="334"/>
      <c r="B55" s="723"/>
      <c r="C55" s="724"/>
      <c r="D55" s="724"/>
      <c r="E55" s="724"/>
      <c r="F55" s="724"/>
      <c r="G55" s="724"/>
      <c r="H55" s="725"/>
      <c r="I55" s="336"/>
      <c r="J55" s="336"/>
      <c r="K55" s="336"/>
      <c r="L55" s="338"/>
      <c r="AA55" s="339"/>
    </row>
    <row r="56" spans="1:27" ht="19.5" customHeight="1">
      <c r="A56" s="334"/>
      <c r="B56" s="723"/>
      <c r="C56" s="724"/>
      <c r="D56" s="724"/>
      <c r="E56" s="724"/>
      <c r="F56" s="724"/>
      <c r="G56" s="724"/>
      <c r="H56" s="725"/>
      <c r="I56" s="336"/>
      <c r="J56" s="336"/>
      <c r="K56" s="336"/>
      <c r="L56" s="338"/>
      <c r="AA56" s="339"/>
    </row>
    <row r="57" spans="1:27" ht="18.75" customHeight="1">
      <c r="A57" s="334"/>
      <c r="B57" s="723"/>
      <c r="C57" s="724"/>
      <c r="D57" s="724"/>
      <c r="E57" s="724"/>
      <c r="F57" s="724"/>
      <c r="G57" s="724"/>
      <c r="H57" s="725"/>
      <c r="I57" s="336"/>
      <c r="J57" s="336"/>
      <c r="K57" s="336"/>
      <c r="L57" s="338"/>
      <c r="AA57" s="339"/>
    </row>
    <row r="58" spans="1:27" ht="9.75" customHeight="1" thickBot="1">
      <c r="A58" s="334"/>
      <c r="B58" s="726"/>
      <c r="C58" s="727"/>
      <c r="D58" s="727"/>
      <c r="E58" s="727"/>
      <c r="F58" s="727"/>
      <c r="G58" s="727"/>
      <c r="H58" s="728"/>
      <c r="I58" s="336"/>
      <c r="J58" s="336"/>
      <c r="K58" s="336"/>
      <c r="L58" s="338"/>
      <c r="AA58" s="339"/>
    </row>
    <row r="59" spans="1:27" ht="15" thickBot="1">
      <c r="A59" s="476"/>
      <c r="B59" s="477"/>
      <c r="C59" s="478"/>
      <c r="D59" s="478"/>
      <c r="E59" s="478"/>
      <c r="F59" s="479"/>
      <c r="G59" s="478"/>
      <c r="H59" s="478"/>
      <c r="I59" s="478"/>
      <c r="J59" s="478"/>
      <c r="K59" s="478"/>
      <c r="L59" s="480"/>
      <c r="AA59" s="339"/>
    </row>
    <row r="60" spans="27:27">
      <c r="AA60" s="339"/>
    </row>
    <row r="61" spans="27:27">
      <c r="AA61" s="339"/>
    </row>
    <row r="62" spans="27:27">
      <c r="AA62" s="339"/>
    </row>
    <row r="63" spans="27:27">
      <c r="AA63" s="339"/>
    </row>
    <row r="64" spans="27:27">
      <c r="AA64" s="339"/>
    </row>
    <row r="65" spans="27:27">
      <c r="AA65" s="339"/>
    </row>
    <row r="66" spans="27:27">
      <c r="AA66" s="339"/>
    </row>
    <row r="67" spans="27:27">
      <c r="AA67" s="339"/>
    </row>
    <row r="68" spans="27:27">
      <c r="AA68" s="339"/>
    </row>
    <row r="69" spans="27:27">
      <c r="AA69" s="339"/>
    </row>
    <row r="70" spans="27:27">
      <c r="AA70" s="339"/>
    </row>
    <row r="71" spans="27:27">
      <c r="AA71" s="339"/>
    </row>
    <row r="72" spans="27:27">
      <c r="AA72" s="339"/>
    </row>
    <row r="73" spans="27:27">
      <c r="AA73" s="339"/>
    </row>
    <row r="74" spans="27:27">
      <c r="AA74" s="339"/>
    </row>
    <row r="75" spans="27:27" hidden="1">
      <c r="AA75" s="339"/>
    </row>
    <row r="76" spans="1:27" hidden="1">
      <c r="A76" s="482"/>
      <c r="B76" s="483" t="s">
        <v>456</v>
      </c>
      <c r="C76" s="482"/>
      <c r="D76" s="482"/>
      <c r="G76" s="484" t="s">
        <v>488</v>
      </c>
      <c r="AA76" s="339"/>
    </row>
    <row r="77" spans="1:27" hidden="1">
      <c r="A77" s="485">
        <v>8734603</v>
      </c>
      <c r="B77" s="486" t="s">
        <v>260</v>
      </c>
      <c r="C77" s="486" t="s">
        <v>350</v>
      </c>
      <c r="D77" s="487" t="s">
        <v>489</v>
      </c>
      <c r="E77" s="488">
        <v>8734603</v>
      </c>
      <c r="G77" s="484" t="s">
        <v>488</v>
      </c>
      <c r="H77" s="331" t="str">
        <f>VLOOKUP(B77,'All Schools 23-24 Detail'!$C:$C,1,FALSE)</f>
        <v>Abbey College, Ramsey</v>
      </c>
      <c r="V77" s="8"/>
      <c r="W77" s="8"/>
      <c r="X77" s="8"/>
      <c r="Y77" s="8"/>
      <c r="AA77" s="339"/>
    </row>
    <row r="78" spans="1:27" hidden="1">
      <c r="A78" s="485">
        <v>8733373</v>
      </c>
      <c r="B78" s="486" t="s">
        <v>134</v>
      </c>
      <c r="C78" s="486" t="s">
        <v>352</v>
      </c>
      <c r="D78" s="487">
        <v>0</v>
      </c>
      <c r="E78" s="488">
        <v>8733373</v>
      </c>
      <c r="G78" s="484" t="s">
        <v>488</v>
      </c>
      <c r="H78" s="331" t="str">
        <f>VLOOKUP(B78,'All Schools 23-24 Detail'!$C:$C,1,FALSE)</f>
        <v>Abbots Ripton CofE Primary School</v>
      </c>
      <c r="AA78" s="339"/>
    </row>
    <row r="79" spans="1:27" hidden="1">
      <c r="A79" s="485">
        <v>8733061</v>
      </c>
      <c r="B79" s="486" t="s">
        <v>114</v>
      </c>
      <c r="C79" s="486" t="s">
        <v>352</v>
      </c>
      <c r="D79" s="487">
        <v>0</v>
      </c>
      <c r="E79" s="488">
        <v>8733061</v>
      </c>
      <c r="G79" s="484" t="s">
        <v>488</v>
      </c>
      <c r="H79" s="331" t="str">
        <f>VLOOKUP(B79,'All Schools 23-24 Detail'!$C:$C,1,FALSE)</f>
        <v>Alconbury CofE Primary School</v>
      </c>
      <c r="AA79" s="339"/>
    </row>
    <row r="80" spans="1:27" hidden="1">
      <c r="A80" s="485">
        <v>8732087</v>
      </c>
      <c r="B80" s="486" t="s">
        <v>191</v>
      </c>
      <c r="C80" s="486" t="s">
        <v>352</v>
      </c>
      <c r="D80" s="487" t="s">
        <v>489</v>
      </c>
      <c r="E80" s="488">
        <v>8732087</v>
      </c>
      <c r="G80" s="484" t="s">
        <v>488</v>
      </c>
      <c r="H80" s="331" t="str">
        <f>VLOOKUP(B80,'All Schools 23-24 Detail'!$C:$C,1,FALSE)</f>
        <v>Alderman Jacobs School</v>
      </c>
      <c r="AA80" s="339"/>
    </row>
    <row r="81" spans="1:27" hidden="1">
      <c r="A81" s="485">
        <v>8732083</v>
      </c>
      <c r="B81" s="486" t="s">
        <v>52</v>
      </c>
      <c r="C81" s="486" t="s">
        <v>352</v>
      </c>
      <c r="D81" s="487">
        <v>0</v>
      </c>
      <c r="E81" s="488">
        <v>8732083</v>
      </c>
      <c r="G81" s="484" t="s">
        <v>488</v>
      </c>
      <c r="H81" s="331" t="str">
        <f>VLOOKUP(B81,'All Schools 23-24 Detail'!$C:$C,1,FALSE)</f>
        <v>Alderman Payne Primary School</v>
      </c>
      <c r="AA81" s="339"/>
    </row>
    <row r="82" spans="1:27" hidden="1">
      <c r="A82" s="485">
        <v>8733383</v>
      </c>
      <c r="B82" s="486" t="s">
        <v>229</v>
      </c>
      <c r="C82" s="486" t="s">
        <v>352</v>
      </c>
      <c r="D82" s="487" t="s">
        <v>489</v>
      </c>
      <c r="E82" s="488">
        <v>8733383</v>
      </c>
      <c r="G82" s="484" t="s">
        <v>488</v>
      </c>
      <c r="H82" s="331" t="str">
        <f>VLOOKUP(B82,'All Schools 23-24 Detail'!$C:$C,1,FALSE)</f>
        <v>All Saints Interchurch Academy</v>
      </c>
      <c r="AA82" s="339"/>
    </row>
    <row r="83" spans="1:27" hidden="1">
      <c r="A83" s="485">
        <v>8732118</v>
      </c>
      <c r="B83" s="486" t="s">
        <v>58</v>
      </c>
      <c r="C83" s="486" t="s">
        <v>352</v>
      </c>
      <c r="D83" s="487">
        <v>0</v>
      </c>
      <c r="E83" s="488">
        <v>8732118</v>
      </c>
      <c r="G83" s="484" t="s">
        <v>488</v>
      </c>
      <c r="H83" s="331" t="str">
        <f>VLOOKUP(B83,'All Schools 23-24 Detail'!$C:$C,1,FALSE)</f>
        <v>Arbury Primary School</v>
      </c>
      <c r="AA83" s="339"/>
    </row>
    <row r="84" spans="1:27" hidden="1">
      <c r="A84" s="485">
        <v>8733000</v>
      </c>
      <c r="B84" s="486" t="s">
        <v>215</v>
      </c>
      <c r="C84" s="486" t="s">
        <v>352</v>
      </c>
      <c r="D84" s="487" t="s">
        <v>489</v>
      </c>
      <c r="E84" s="488">
        <v>8733000</v>
      </c>
      <c r="G84" s="484" t="s">
        <v>488</v>
      </c>
      <c r="H84" s="331" t="str">
        <f>VLOOKUP(B84,'All Schools 23-24 Detail'!$C:$C,1,FALSE)</f>
        <v>Babraham CofE (VC) Primary School</v>
      </c>
      <c r="AA84" s="339"/>
    </row>
    <row r="85" spans="1:27" hidden="1">
      <c r="A85" s="485">
        <v>8732058</v>
      </c>
      <c r="B85" s="486" t="s">
        <v>179</v>
      </c>
      <c r="C85" s="486" t="s">
        <v>352</v>
      </c>
      <c r="D85" s="487" t="s">
        <v>489</v>
      </c>
      <c r="E85" s="488">
        <v>8732058</v>
      </c>
      <c r="G85" s="484" t="s">
        <v>488</v>
      </c>
      <c r="H85" s="331" t="str">
        <f>VLOOKUP(B85,'All Schools 23-24 Detail'!$C:$C,1,FALSE)</f>
        <v>Bar Hill Community Primary School</v>
      </c>
      <c r="AA85" s="339"/>
    </row>
    <row r="86" spans="1:27" hidden="1">
      <c r="A86" s="485">
        <v>8733067</v>
      </c>
      <c r="B86" s="486" t="s">
        <v>117</v>
      </c>
      <c r="C86" s="486" t="s">
        <v>352</v>
      </c>
      <c r="D86" s="487">
        <v>0</v>
      </c>
      <c r="E86" s="488">
        <v>8733067</v>
      </c>
      <c r="G86" s="484" t="s">
        <v>488</v>
      </c>
      <c r="H86" s="331" t="str">
        <f>VLOOKUP(B86,'All Schools 23-24 Detail'!$C:$C,1,FALSE)</f>
        <v>Barnabas Oley CofE Primary School</v>
      </c>
      <c r="AA86" s="339"/>
    </row>
    <row r="87" spans="1:27" hidden="1">
      <c r="A87" s="485">
        <v>8733001</v>
      </c>
      <c r="B87" s="486" t="s">
        <v>96</v>
      </c>
      <c r="C87" s="486" t="s">
        <v>352</v>
      </c>
      <c r="D87" s="487">
        <v>0</v>
      </c>
      <c r="E87" s="488">
        <v>8733001</v>
      </c>
      <c r="G87" s="484" t="s">
        <v>488</v>
      </c>
      <c r="H87" s="331" t="str">
        <f>VLOOKUP(B87,'All Schools 23-24 Detail'!$C:$C,1,FALSE)</f>
        <v>Barrington CofE VC Primary School</v>
      </c>
      <c r="AA87" s="339"/>
    </row>
    <row r="88" spans="1:27" hidden="1">
      <c r="A88" s="485">
        <v>8733301</v>
      </c>
      <c r="B88" s="486" t="s">
        <v>122</v>
      </c>
      <c r="C88" s="486" t="s">
        <v>352</v>
      </c>
      <c r="D88" s="487">
        <v>0</v>
      </c>
      <c r="E88" s="488">
        <v>8733301</v>
      </c>
      <c r="G88" s="484" t="s">
        <v>488</v>
      </c>
      <c r="H88" s="331" t="str">
        <f>VLOOKUP(B88,'All Schools 23-24 Detail'!$C:$C,1,FALSE)</f>
        <v>Barton CofE VA Primary School</v>
      </c>
      <c r="AA88" s="339"/>
    </row>
    <row r="89" spans="1:27" hidden="1">
      <c r="A89" s="485">
        <v>8732002</v>
      </c>
      <c r="B89" s="486" t="s">
        <v>27</v>
      </c>
      <c r="C89" s="486" t="s">
        <v>352</v>
      </c>
      <c r="D89" s="487">
        <v>0</v>
      </c>
      <c r="E89" s="488">
        <v>8732002</v>
      </c>
      <c r="G89" s="484" t="s">
        <v>488</v>
      </c>
      <c r="H89" s="331" t="str">
        <f>VLOOKUP(B89,'All Schools 23-24 Detail'!$C:$C,1,FALSE)</f>
        <v>Bassingbourn Primary School</v>
      </c>
      <c r="AA89" s="339"/>
    </row>
    <row r="90" spans="1:27" hidden="1">
      <c r="A90" s="485">
        <v>8735401</v>
      </c>
      <c r="B90" s="486" t="s">
        <v>261</v>
      </c>
      <c r="C90" s="486" t="s">
        <v>350</v>
      </c>
      <c r="D90" s="487" t="s">
        <v>489</v>
      </c>
      <c r="E90" s="488">
        <v>8735401</v>
      </c>
      <c r="G90" s="484" t="s">
        <v>488</v>
      </c>
      <c r="H90" s="331" t="str">
        <f>VLOOKUP(B90,'All Schools 23-24 Detail'!$C:$C,1,FALSE)</f>
        <v>Bassingbourn Village College</v>
      </c>
      <c r="AA90" s="339"/>
    </row>
    <row r="91" spans="1:27" hidden="1">
      <c r="A91" s="485">
        <v>8732082</v>
      </c>
      <c r="B91" s="486" t="s">
        <v>51</v>
      </c>
      <c r="C91" s="486" t="s">
        <v>352</v>
      </c>
      <c r="D91" s="487">
        <v>0</v>
      </c>
      <c r="E91" s="488">
        <v>8732082</v>
      </c>
      <c r="G91" s="484" t="s">
        <v>488</v>
      </c>
      <c r="H91" s="331" t="str">
        <f>VLOOKUP(B91,'All Schools 23-24 Detail'!$C:$C,1,FALSE)</f>
        <v>Beaupre Community Primary School</v>
      </c>
      <c r="AA91" s="339"/>
    </row>
    <row r="92" spans="1:27" hidden="1">
      <c r="A92" s="485">
        <v>8732060</v>
      </c>
      <c r="B92" s="486" t="s">
        <v>43</v>
      </c>
      <c r="C92" s="486" t="s">
        <v>352</v>
      </c>
      <c r="D92" s="487">
        <v>0</v>
      </c>
      <c r="E92" s="488">
        <v>8732060</v>
      </c>
      <c r="G92" s="484" t="s">
        <v>488</v>
      </c>
      <c r="H92" s="331" t="str">
        <f>VLOOKUP(B92,'All Schools 23-24 Detail'!$C:$C,1,FALSE)</f>
        <v>Benwick Primary School</v>
      </c>
      <c r="AA92" s="339"/>
    </row>
    <row r="93" spans="1:27" hidden="1">
      <c r="A93" s="485">
        <v>8732312</v>
      </c>
      <c r="B93" s="486" t="s">
        <v>78</v>
      </c>
      <c r="C93" s="486" t="s">
        <v>352</v>
      </c>
      <c r="D93" s="487">
        <v>0</v>
      </c>
      <c r="E93" s="488">
        <v>8732312</v>
      </c>
      <c r="G93" s="484" t="s">
        <v>488</v>
      </c>
      <c r="H93" s="331" t="str">
        <f>VLOOKUP(B93,'All Schools 23-24 Detail'!$C:$C,1,FALSE)</f>
        <v>Bewick Bridge Community Primary School</v>
      </c>
      <c r="AA93" s="339"/>
    </row>
    <row r="94" spans="1:27" hidden="1">
      <c r="A94" s="485">
        <v>8732200</v>
      </c>
      <c r="B94" s="486" t="s">
        <v>198</v>
      </c>
      <c r="C94" s="486" t="s">
        <v>352</v>
      </c>
      <c r="D94" s="487" t="s">
        <v>489</v>
      </c>
      <c r="E94" s="488">
        <v>8732200</v>
      </c>
      <c r="G94" s="484" t="s">
        <v>488</v>
      </c>
      <c r="H94" s="331" t="str">
        <f>VLOOKUP(B94,'All Schools 23-24 Detail'!$C:$C,1,FALSE)</f>
        <v>Bottisham Community Primary School</v>
      </c>
      <c r="AA94" s="339"/>
    </row>
    <row r="95" spans="1:27" hidden="1">
      <c r="A95" s="485">
        <v>8734002</v>
      </c>
      <c r="B95" s="486" t="s">
        <v>237</v>
      </c>
      <c r="C95" s="486" t="s">
        <v>350</v>
      </c>
      <c r="D95" s="487" t="s">
        <v>489</v>
      </c>
      <c r="E95" s="488">
        <v>8734002</v>
      </c>
      <c r="G95" s="484" t="s">
        <v>488</v>
      </c>
      <c r="H95" s="331" t="str">
        <f>VLOOKUP(B95,'All Schools 23-24 Detail'!$C:$C,1,FALSE)</f>
        <v>Bottisham Village College</v>
      </c>
      <c r="AA95" s="339"/>
    </row>
    <row r="96" spans="1:27" hidden="1">
      <c r="A96" s="485">
        <v>8733002</v>
      </c>
      <c r="B96" s="486" t="s">
        <v>216</v>
      </c>
      <c r="C96" s="486" t="s">
        <v>352</v>
      </c>
      <c r="D96" s="487" t="s">
        <v>489</v>
      </c>
      <c r="E96" s="488">
        <v>8733002</v>
      </c>
      <c r="G96" s="484" t="s">
        <v>488</v>
      </c>
      <c r="H96" s="331" t="str">
        <f>VLOOKUP(B96,'All Schools 23-24 Detail'!$C:$C,1,FALSE)</f>
        <v>Bourn CofE Primary Academy</v>
      </c>
      <c r="AA96" s="339"/>
    </row>
    <row r="97" spans="1:27" hidden="1">
      <c r="A97" s="485">
        <v>8733942</v>
      </c>
      <c r="B97" s="486" t="s">
        <v>140</v>
      </c>
      <c r="C97" s="486" t="s">
        <v>352</v>
      </c>
      <c r="D97" s="487">
        <v>0</v>
      </c>
      <c r="E97" s="488">
        <v>8733942</v>
      </c>
      <c r="G97" s="484" t="s">
        <v>488</v>
      </c>
      <c r="H97" s="331" t="str">
        <f>VLOOKUP(B97,'All Schools 23-24 Detail'!$C:$C,1,FALSE)</f>
        <v>Brampton Village Primary School</v>
      </c>
      <c r="AA97" s="339"/>
    </row>
    <row r="98" spans="1:27" hidden="1">
      <c r="A98" s="485">
        <v>8733081</v>
      </c>
      <c r="B98" s="486" t="s">
        <v>121</v>
      </c>
      <c r="C98" s="486" t="s">
        <v>352</v>
      </c>
      <c r="D98" s="487">
        <v>0</v>
      </c>
      <c r="E98" s="488">
        <v>8733081</v>
      </c>
      <c r="G98" s="484" t="s">
        <v>488</v>
      </c>
      <c r="H98" s="331" t="str">
        <f>VLOOKUP(B98,'All Schools 23-24 Detail'!$C:$C,1,FALSE)</f>
        <v>Brington CofE Primary School</v>
      </c>
      <c r="AA98" s="339"/>
    </row>
    <row r="99" spans="1:27" hidden="1">
      <c r="A99" s="485">
        <v>8733063</v>
      </c>
      <c r="B99" s="486" t="s">
        <v>221</v>
      </c>
      <c r="C99" s="486" t="s">
        <v>352</v>
      </c>
      <c r="D99" s="487" t="s">
        <v>489</v>
      </c>
      <c r="E99" s="488">
        <v>8733063</v>
      </c>
      <c r="G99" s="484" t="s">
        <v>488</v>
      </c>
      <c r="H99" s="331" t="str">
        <f>VLOOKUP(B99,'All Schools 23-24 Detail'!$C:$C,1,FALSE)</f>
        <v>Buckden CofE Primary School</v>
      </c>
      <c r="AA99" s="339"/>
    </row>
    <row r="100" spans="1:27" hidden="1">
      <c r="A100" s="485">
        <v>8733004</v>
      </c>
      <c r="B100" s="486" t="s">
        <v>97</v>
      </c>
      <c r="C100" s="486" t="s">
        <v>352</v>
      </c>
      <c r="D100" s="487">
        <v>0</v>
      </c>
      <c r="E100" s="488">
        <v>8733004</v>
      </c>
      <c r="G100" s="484" t="s">
        <v>488</v>
      </c>
      <c r="H100" s="331" t="str">
        <f>VLOOKUP(B100,'All Schools 23-24 Detail'!$C:$C,1,FALSE)</f>
        <v>Burrough Green CofE Primary School</v>
      </c>
      <c r="AA100" s="339"/>
    </row>
    <row r="101" spans="1:27" hidden="1">
      <c r="A101" s="485">
        <v>8732076</v>
      </c>
      <c r="B101" s="486" t="s">
        <v>185</v>
      </c>
      <c r="C101" s="486" t="s">
        <v>352</v>
      </c>
      <c r="D101" s="487" t="s">
        <v>489</v>
      </c>
      <c r="E101" s="488">
        <v>8732076</v>
      </c>
      <c r="G101" s="484" t="s">
        <v>488</v>
      </c>
      <c r="H101" s="331" t="str">
        <f>VLOOKUP(B101,'All Schools 23-24 Detail'!$C:$C,1,FALSE)</f>
        <v>Burrowmoor Primary School</v>
      </c>
      <c r="AA101" s="339"/>
    </row>
    <row r="102" spans="1:27" hidden="1">
      <c r="A102" s="485">
        <v>8732327</v>
      </c>
      <c r="B102" s="486" t="s">
        <v>82</v>
      </c>
      <c r="C102" s="486" t="s">
        <v>352</v>
      </c>
      <c r="D102" s="487">
        <v>0</v>
      </c>
      <c r="E102" s="488">
        <v>8732327</v>
      </c>
      <c r="G102" s="484" t="s">
        <v>488</v>
      </c>
      <c r="H102" s="331" t="str">
        <f>VLOOKUP(B102,'All Schools 23-24 Detail'!$C:$C,1,FALSE)</f>
        <v>Burwell Village College (Primary)</v>
      </c>
      <c r="AA102" s="339"/>
    </row>
    <row r="103" spans="1:27" hidden="1">
      <c r="A103" s="485">
        <v>8733367</v>
      </c>
      <c r="B103" s="486" t="s">
        <v>228</v>
      </c>
      <c r="C103" s="486" t="s">
        <v>352</v>
      </c>
      <c r="D103" s="487" t="s">
        <v>489</v>
      </c>
      <c r="E103" s="488">
        <v>8733367</v>
      </c>
      <c r="G103" s="484" t="s">
        <v>488</v>
      </c>
      <c r="H103" s="331" t="str">
        <f>VLOOKUP(B103,'All Schools 23-24 Detail'!$C:$C,1,FALSE)</f>
        <v>Bury CofE Primary School</v>
      </c>
      <c r="AA103" s="339"/>
    </row>
    <row r="104" spans="1:27" hidden="1">
      <c r="A104" s="485">
        <v>8732452</v>
      </c>
      <c r="B104" s="486" t="s">
        <v>94</v>
      </c>
      <c r="C104" s="486" t="s">
        <v>352</v>
      </c>
      <c r="D104" s="487">
        <v>0</v>
      </c>
      <c r="E104" s="488">
        <v>8732452</v>
      </c>
      <c r="G104" s="484" t="s">
        <v>488</v>
      </c>
      <c r="H104" s="331" t="str">
        <f>VLOOKUP(B104,'All Schools 23-24 Detail'!$C:$C,1,FALSE)</f>
        <v>Bushmead Primary School</v>
      </c>
      <c r="AA104" s="339"/>
    </row>
    <row r="105" spans="1:27" hidden="1">
      <c r="A105" s="485">
        <v>8732004</v>
      </c>
      <c r="B105" s="486" t="s">
        <v>28</v>
      </c>
      <c r="C105" s="486" t="s">
        <v>352</v>
      </c>
      <c r="D105" s="487">
        <v>0</v>
      </c>
      <c r="E105" s="488">
        <v>8732004</v>
      </c>
      <c r="G105" s="484" t="s">
        <v>488</v>
      </c>
      <c r="H105" s="331" t="str">
        <f>VLOOKUP(B105,'All Schools 23-24 Detail'!$C:$C,1,FALSE)</f>
        <v>Caldecote Primary School</v>
      </c>
      <c r="AA105" s="339"/>
    </row>
    <row r="106" spans="1:27" hidden="1">
      <c r="A106" s="485">
        <v>8734006</v>
      </c>
      <c r="B106" s="486" t="s">
        <v>241</v>
      </c>
      <c r="C106" s="486" t="s">
        <v>350</v>
      </c>
      <c r="D106" s="487" t="s">
        <v>489</v>
      </c>
      <c r="E106" s="488">
        <v>8734006</v>
      </c>
      <c r="G106" s="484" t="s">
        <v>488</v>
      </c>
      <c r="H106" s="331" t="str">
        <f>VLOOKUP(B106,'All Schools 23-24 Detail'!$C:$C,1,FALSE)</f>
        <v>Cambourne Village College</v>
      </c>
      <c r="AA106" s="339"/>
    </row>
    <row r="107" spans="1:27" hidden="1">
      <c r="A107" s="485">
        <v>8734008</v>
      </c>
      <c r="B107" s="486" t="s">
        <v>243</v>
      </c>
      <c r="C107" s="486" t="s">
        <v>350</v>
      </c>
      <c r="D107" s="487" t="s">
        <v>489</v>
      </c>
      <c r="E107" s="488">
        <v>8734008</v>
      </c>
      <c r="G107" s="484" t="s">
        <v>488</v>
      </c>
      <c r="H107" s="331" t="str">
        <f>VLOOKUP(B107,'All Schools 23-24 Detail'!$C:$C,1,FALSE)</f>
        <v>Cambridge Academy for Science and Technology</v>
      </c>
      <c r="AA107" s="339"/>
    </row>
    <row r="108" spans="1:27" hidden="1">
      <c r="A108" s="485">
        <v>8733008</v>
      </c>
      <c r="B108" s="486" t="s">
        <v>98</v>
      </c>
      <c r="C108" s="486" t="s">
        <v>352</v>
      </c>
      <c r="D108" s="487">
        <v>0</v>
      </c>
      <c r="E108" s="488">
        <v>8733008</v>
      </c>
      <c r="G108" s="484" t="s">
        <v>488</v>
      </c>
      <c r="H108" s="331" t="str">
        <f>VLOOKUP(B108,'All Schools 23-24 Detail'!$C:$C,1,FALSE)</f>
        <v>Castle Camps Church of England (Controlled) Primary School</v>
      </c>
      <c r="AA108" s="339"/>
    </row>
    <row r="109" spans="1:27" hidden="1">
      <c r="A109" s="485">
        <v>8732206</v>
      </c>
      <c r="B109" s="486" t="s">
        <v>200</v>
      </c>
      <c r="C109" s="486" t="s">
        <v>352</v>
      </c>
      <c r="D109" s="487" t="s">
        <v>489</v>
      </c>
      <c r="E109" s="488">
        <v>8732206</v>
      </c>
      <c r="G109" s="484" t="s">
        <v>488</v>
      </c>
      <c r="H109" s="331" t="str">
        <f>VLOOKUP(B109,'All Schools 23-24 Detail'!$C:$C,1,FALSE)</f>
        <v>Cavalry Primary School</v>
      </c>
      <c r="AA109" s="339"/>
    </row>
    <row r="110" spans="1:27" hidden="1">
      <c r="A110" s="485">
        <v>8733050</v>
      </c>
      <c r="B110" s="486" t="s">
        <v>109</v>
      </c>
      <c r="C110" s="486" t="s">
        <v>352</v>
      </c>
      <c r="D110" s="487">
        <v>0</v>
      </c>
      <c r="E110" s="488">
        <v>8733050</v>
      </c>
      <c r="G110" s="484" t="s">
        <v>488</v>
      </c>
      <c r="H110" s="331" t="str">
        <f>VLOOKUP(B110,'All Schools 23-24 Detail'!$C:$C,1,FALSE)</f>
        <v>Cherry Hinton Church of England Voluntary Controlled Primary School</v>
      </c>
      <c r="AA110" s="339"/>
    </row>
    <row r="111" spans="1:27" hidden="1">
      <c r="A111" s="485">
        <v>8734029</v>
      </c>
      <c r="B111" s="486" t="s">
        <v>251</v>
      </c>
      <c r="C111" s="486" t="s">
        <v>350</v>
      </c>
      <c r="D111" s="487" t="s">
        <v>489</v>
      </c>
      <c r="E111" s="488">
        <v>8734029</v>
      </c>
      <c r="G111" s="484" t="s">
        <v>488</v>
      </c>
      <c r="H111" s="331" t="str">
        <f>VLOOKUP(B111,'All Schools 23-24 Detail'!$C:$C,1,FALSE)</f>
        <v>Chesterton Community College</v>
      </c>
      <c r="AA111" s="339"/>
    </row>
    <row r="112" spans="1:27" hidden="1">
      <c r="A112" s="485">
        <v>8732013</v>
      </c>
      <c r="B112" s="486" t="s">
        <v>149</v>
      </c>
      <c r="C112" s="486" t="s">
        <v>352</v>
      </c>
      <c r="D112" s="487" t="s">
        <v>489</v>
      </c>
      <c r="E112" s="488">
        <v>8732013</v>
      </c>
      <c r="G112" s="484" t="s">
        <v>488</v>
      </c>
      <c r="H112" s="331" t="str">
        <f>VLOOKUP(B112,'All Schools 23-24 Detail'!$C:$C,1,FALSE)</f>
        <v>Chesterton Primary School</v>
      </c>
      <c r="AA112" s="339"/>
    </row>
    <row r="113" spans="1:27" hidden="1">
      <c r="A113" s="485">
        <v>8733009</v>
      </c>
      <c r="B113" s="486" t="s">
        <v>99</v>
      </c>
      <c r="C113" s="486" t="s">
        <v>352</v>
      </c>
      <c r="D113" s="487">
        <v>0</v>
      </c>
      <c r="E113" s="488">
        <v>8733009</v>
      </c>
      <c r="G113" s="484" t="s">
        <v>488</v>
      </c>
      <c r="H113" s="331" t="str">
        <f>VLOOKUP(B113,'All Schools 23-24 Detail'!$C:$C,1,FALSE)</f>
        <v>Cheveley CofE Primary School</v>
      </c>
      <c r="AA113" s="339"/>
    </row>
    <row r="114" spans="1:27" hidden="1">
      <c r="A114" s="485">
        <v>8732091</v>
      </c>
      <c r="B114" s="486" t="s">
        <v>54</v>
      </c>
      <c r="C114" s="486" t="s">
        <v>352</v>
      </c>
      <c r="D114" s="487">
        <v>0</v>
      </c>
      <c r="E114" s="488">
        <v>8732091</v>
      </c>
      <c r="G114" s="484" t="s">
        <v>488</v>
      </c>
      <c r="H114" s="331" t="str">
        <f>VLOOKUP(B114,'All Schools 23-24 Detail'!$C:$C,1,FALSE)</f>
        <v>Clarkson Infants School</v>
      </c>
      <c r="AA114" s="339"/>
    </row>
    <row r="115" spans="1:27" hidden="1">
      <c r="A115" s="485">
        <v>8732065</v>
      </c>
      <c r="B115" s="486" t="s">
        <v>45</v>
      </c>
      <c r="C115" s="486" t="s">
        <v>352</v>
      </c>
      <c r="D115" s="487">
        <v>0</v>
      </c>
      <c r="E115" s="488">
        <v>8732065</v>
      </c>
      <c r="G115" s="484" t="s">
        <v>488</v>
      </c>
      <c r="H115" s="331" t="str">
        <f>VLOOKUP(B115,'All Schools 23-24 Detail'!$C:$C,1,FALSE)</f>
        <v>Coates Primary School</v>
      </c>
      <c r="AA115" s="339"/>
    </row>
    <row r="116" spans="1:27" hidden="1">
      <c r="A116" s="485">
        <v>8734031</v>
      </c>
      <c r="B116" s="486" t="s">
        <v>252</v>
      </c>
      <c r="C116" s="486" t="s">
        <v>350</v>
      </c>
      <c r="D116" s="487" t="s">
        <v>489</v>
      </c>
      <c r="E116" s="488">
        <v>8734031</v>
      </c>
      <c r="G116" s="484" t="s">
        <v>488</v>
      </c>
      <c r="H116" s="331" t="str">
        <f>VLOOKUP(B116,'All Schools 23-24 Detail'!$C:$C,1,FALSE)</f>
        <v>Coleridge Community College</v>
      </c>
      <c r="AA116" s="339"/>
    </row>
    <row r="117" spans="1:27" hidden="1">
      <c r="A117" s="485">
        <v>8732119</v>
      </c>
      <c r="B117" s="486" t="s">
        <v>59</v>
      </c>
      <c r="C117" s="486" t="s">
        <v>352</v>
      </c>
      <c r="D117" s="487">
        <v>0</v>
      </c>
      <c r="E117" s="488">
        <v>8732119</v>
      </c>
      <c r="G117" s="484" t="s">
        <v>488</v>
      </c>
      <c r="H117" s="331" t="str">
        <f>VLOOKUP(B117,'All Schools 23-24 Detail'!$C:$C,1,FALSE)</f>
        <v>Colville Primary School</v>
      </c>
      <c r="AA117" s="339"/>
    </row>
    <row r="118" spans="1:27" hidden="1">
      <c r="A118" s="485">
        <v>8735406</v>
      </c>
      <c r="B118" s="486" t="s">
        <v>263</v>
      </c>
      <c r="C118" s="486" t="s">
        <v>350</v>
      </c>
      <c r="D118" s="487" t="s">
        <v>489</v>
      </c>
      <c r="E118" s="488">
        <v>8735406</v>
      </c>
      <c r="G118" s="484" t="s">
        <v>488</v>
      </c>
      <c r="H118" s="331" t="str">
        <f>VLOOKUP(B118,'All Schools 23-24 Detail'!$C:$C,1,FALSE)</f>
        <v>Comberton Village College</v>
      </c>
      <c r="AA118" s="339"/>
    </row>
    <row r="119" spans="1:27" hidden="1">
      <c r="A119" s="485">
        <v>8733011</v>
      </c>
      <c r="B119" s="486" t="s">
        <v>100</v>
      </c>
      <c r="C119" s="486" t="s">
        <v>352</v>
      </c>
      <c r="D119" s="487">
        <v>0</v>
      </c>
      <c r="E119" s="488">
        <v>8733011</v>
      </c>
      <c r="G119" s="484" t="s">
        <v>488</v>
      </c>
      <c r="H119" s="331" t="str">
        <f>VLOOKUP(B119,'All Schools 23-24 Detail'!$C:$C,1,FALSE)</f>
        <v>Coton Church of England (Voluntary Controlled) Primary School</v>
      </c>
      <c r="AA119" s="339"/>
    </row>
    <row r="120" spans="1:27" hidden="1">
      <c r="A120" s="485">
        <v>8732006</v>
      </c>
      <c r="B120" s="486" t="s">
        <v>29</v>
      </c>
      <c r="C120" s="486" t="s">
        <v>352</v>
      </c>
      <c r="D120" s="487">
        <v>0</v>
      </c>
      <c r="E120" s="488">
        <v>8732006</v>
      </c>
      <c r="G120" s="484" t="s">
        <v>488</v>
      </c>
      <c r="H120" s="331" t="str">
        <f>VLOOKUP(B120,'All Schools 23-24 Detail'!$C:$C,1,FALSE)</f>
        <v>Cottenham Primary School</v>
      </c>
      <c r="AA120" s="339"/>
    </row>
    <row r="121" spans="1:27" hidden="1">
      <c r="A121" s="485">
        <v>8734038</v>
      </c>
      <c r="B121" s="486" t="s">
        <v>253</v>
      </c>
      <c r="C121" s="486" t="s">
        <v>350</v>
      </c>
      <c r="D121" s="487" t="s">
        <v>489</v>
      </c>
      <c r="E121" s="488">
        <v>8734038</v>
      </c>
      <c r="G121" s="484" t="s">
        <v>488</v>
      </c>
      <c r="H121" s="331" t="str">
        <f>VLOOKUP(B121,'All Schools 23-24 Detail'!$C:$C,1,FALSE)</f>
        <v>Cottenham Village College</v>
      </c>
      <c r="AA121" s="339"/>
    </row>
    <row r="122" spans="1:27" hidden="1">
      <c r="A122" s="485">
        <v>8732451</v>
      </c>
      <c r="B122" s="486" t="s">
        <v>214</v>
      </c>
      <c r="C122" s="486" t="s">
        <v>352</v>
      </c>
      <c r="D122" s="487" t="s">
        <v>489</v>
      </c>
      <c r="E122" s="488">
        <v>8732451</v>
      </c>
      <c r="G122" s="484" t="s">
        <v>488</v>
      </c>
      <c r="H122" s="331" t="str">
        <f>VLOOKUP(B122,'All Schools 23-24 Detail'!$C:$C,1,FALSE)</f>
        <v>Cromwell Academy</v>
      </c>
      <c r="AA122" s="339"/>
    </row>
    <row r="123" spans="1:27" hidden="1">
      <c r="A123" s="485">
        <v>8734045</v>
      </c>
      <c r="B123" s="486" t="s">
        <v>269</v>
      </c>
      <c r="C123" s="486" t="s">
        <v>490</v>
      </c>
      <c r="D123" s="487" t="s">
        <v>489</v>
      </c>
      <c r="E123" s="488">
        <v>8734045</v>
      </c>
      <c r="G123" s="489" t="s">
        <v>631</v>
      </c>
      <c r="H123" s="331" t="str">
        <f>VLOOKUP(B123,'All Schools 23-24 Detail'!$C:$C,1,FALSE)</f>
        <v>Cromwell Community College</v>
      </c>
      <c r="AA123" s="339"/>
    </row>
    <row r="124" spans="1:27" hidden="1">
      <c r="A124" s="485">
        <v>8735203</v>
      </c>
      <c r="B124" s="486" t="s">
        <v>232</v>
      </c>
      <c r="C124" s="486" t="s">
        <v>352</v>
      </c>
      <c r="D124" s="487" t="s">
        <v>489</v>
      </c>
      <c r="E124" s="488">
        <v>8735203</v>
      </c>
      <c r="G124" s="484" t="s">
        <v>488</v>
      </c>
      <c r="H124" s="331" t="str">
        <f>VLOOKUP(B124,'All Schools 23-24 Detail'!$C:$C,1,FALSE)</f>
        <v>Crosshall Infant School Academy</v>
      </c>
      <c r="AA124" s="339"/>
    </row>
    <row r="125" spans="1:27" hidden="1">
      <c r="A125" s="485">
        <v>8735204</v>
      </c>
      <c r="B125" s="486" t="s">
        <v>233</v>
      </c>
      <c r="C125" s="486" t="s">
        <v>352</v>
      </c>
      <c r="D125" s="487" t="s">
        <v>489</v>
      </c>
      <c r="E125" s="488">
        <v>8735204</v>
      </c>
      <c r="G125" s="484" t="s">
        <v>488</v>
      </c>
      <c r="H125" s="331" t="str">
        <f>VLOOKUP(B125,'All Schools 23-24 Detail'!$C:$C,1,FALSE)</f>
        <v>Crosshall Junior School</v>
      </c>
      <c r="AA125" s="339"/>
    </row>
    <row r="126" spans="1:27" hidden="1">
      <c r="A126" s="485">
        <v>8732057</v>
      </c>
      <c r="B126" s="486" t="s">
        <v>178</v>
      </c>
      <c r="C126" s="486" t="s">
        <v>352</v>
      </c>
      <c r="D126" s="487" t="s">
        <v>489</v>
      </c>
      <c r="E126" s="488">
        <v>8732057</v>
      </c>
      <c r="G126" s="484" t="s">
        <v>488</v>
      </c>
      <c r="H126" s="331" t="str">
        <f>VLOOKUP(B126,'All Schools 23-24 Detail'!$C:$C,1,FALSE)</f>
        <v>Ditton Lodge Primary School</v>
      </c>
      <c r="AA126" s="339"/>
    </row>
    <row r="127" spans="1:27" hidden="1">
      <c r="A127" s="485">
        <v>8732052</v>
      </c>
      <c r="B127" s="486" t="s">
        <v>175</v>
      </c>
      <c r="C127" s="486" t="s">
        <v>352</v>
      </c>
      <c r="D127" s="487" t="s">
        <v>489</v>
      </c>
      <c r="E127" s="488">
        <v>8732052</v>
      </c>
      <c r="G127" s="484" t="s">
        <v>488</v>
      </c>
      <c r="H127" s="331" t="str">
        <f>VLOOKUP(B127,'All Schools 23-24 Detail'!$C:$C,1,FALSE)</f>
        <v>Downham Feoffees Primary Academy</v>
      </c>
      <c r="AA127" s="339"/>
    </row>
    <row r="128" spans="1:27" hidden="1">
      <c r="A128" s="485">
        <v>8733012</v>
      </c>
      <c r="B128" s="486" t="s">
        <v>101</v>
      </c>
      <c r="C128" s="486" t="s">
        <v>352</v>
      </c>
      <c r="D128" s="487">
        <v>0</v>
      </c>
      <c r="E128" s="488">
        <v>8733012</v>
      </c>
      <c r="G128" s="484" t="s">
        <v>488</v>
      </c>
      <c r="H128" s="331" t="str">
        <f>VLOOKUP(B128,'All Schools 23-24 Detail'!$C:$C,1,FALSE)</f>
        <v>Dry Drayton CofE (C) Primary School</v>
      </c>
      <c r="AA128" s="339"/>
    </row>
    <row r="129" spans="1:27" hidden="1">
      <c r="A129" s="485">
        <v>8733041</v>
      </c>
      <c r="B129" s="486" t="s">
        <v>108</v>
      </c>
      <c r="C129" s="486" t="s">
        <v>352</v>
      </c>
      <c r="D129" s="487">
        <v>0</v>
      </c>
      <c r="E129" s="488">
        <v>8733041</v>
      </c>
      <c r="G129" s="484" t="s">
        <v>488</v>
      </c>
      <c r="H129" s="331" t="str">
        <f>VLOOKUP(B129,'All Schools 23-24 Detail'!$C:$C,1,FALSE)</f>
        <v>Duxford Church of England Community Primary School</v>
      </c>
      <c r="AA129" s="339"/>
    </row>
    <row r="130" spans="1:27" hidden="1">
      <c r="A130" s="485">
        <v>8732061</v>
      </c>
      <c r="B130" s="486" t="s">
        <v>180</v>
      </c>
      <c r="C130" s="486" t="s">
        <v>352</v>
      </c>
      <c r="D130" s="487" t="s">
        <v>489</v>
      </c>
      <c r="E130" s="488">
        <v>8732061</v>
      </c>
      <c r="G130" s="484" t="s">
        <v>488</v>
      </c>
      <c r="H130" s="331" t="str">
        <f>VLOOKUP(B130,'All Schools 23-24 Detail'!$C:$C,1,FALSE)</f>
        <v>Earith Primary School</v>
      </c>
      <c r="AA130" s="339"/>
    </row>
    <row r="131" spans="1:27" hidden="1">
      <c r="A131" s="485">
        <v>8732246</v>
      </c>
      <c r="B131" s="486" t="s">
        <v>73</v>
      </c>
      <c r="C131" s="486" t="s">
        <v>352</v>
      </c>
      <c r="D131" s="487">
        <v>0</v>
      </c>
      <c r="E131" s="488">
        <v>8732246</v>
      </c>
      <c r="G131" s="484" t="s">
        <v>488</v>
      </c>
      <c r="H131" s="331" t="str">
        <f>VLOOKUP(B131,'All Schools 23-24 Detail'!$C:$C,1,FALSE)</f>
        <v>Eastfield Infant and Nursery School</v>
      </c>
      <c r="AA131" s="339"/>
    </row>
    <row r="132" spans="1:27" hidden="1">
      <c r="A132" s="485">
        <v>8733046</v>
      </c>
      <c r="B132" s="486" t="s">
        <v>219</v>
      </c>
      <c r="C132" s="486" t="s">
        <v>352</v>
      </c>
      <c r="D132" s="487" t="s">
        <v>489</v>
      </c>
      <c r="E132" s="488">
        <v>8733046</v>
      </c>
      <c r="G132" s="484" t="s">
        <v>488</v>
      </c>
      <c r="H132" s="331" t="str">
        <f>VLOOKUP(B132,'All Schools 23-24 Detail'!$C:$C,1,FALSE)</f>
        <v>Elm CofE Primary School</v>
      </c>
      <c r="AA132" s="339"/>
    </row>
    <row r="133" spans="1:27" hidden="1">
      <c r="A133" s="485">
        <v>8732092</v>
      </c>
      <c r="B133" s="486" t="s">
        <v>194</v>
      </c>
      <c r="C133" s="486" t="s">
        <v>352</v>
      </c>
      <c r="D133" s="487" t="s">
        <v>489</v>
      </c>
      <c r="E133" s="488">
        <v>8732092</v>
      </c>
      <c r="G133" s="484" t="s">
        <v>488</v>
      </c>
      <c r="H133" s="331" t="str">
        <f>VLOOKUP(B133,'All Schools 23-24 Detail'!$C:$C,1,FALSE)</f>
        <v>Elm Road Primary School</v>
      </c>
      <c r="AA133" s="339"/>
    </row>
    <row r="134" spans="1:27" hidden="1">
      <c r="A134" s="485">
        <v>8733308</v>
      </c>
      <c r="B134" s="486" t="s">
        <v>124</v>
      </c>
      <c r="C134" s="486" t="s">
        <v>352</v>
      </c>
      <c r="D134" s="487">
        <v>0</v>
      </c>
      <c r="E134" s="488">
        <v>8733308</v>
      </c>
      <c r="G134" s="484" t="s">
        <v>488</v>
      </c>
      <c r="H134" s="331" t="str">
        <f>VLOOKUP(B134,'All Schools 23-24 Detail'!$C:$C,1,FALSE)</f>
        <v>Elsworth CofE VA Primary School</v>
      </c>
      <c r="AA134" s="339"/>
    </row>
    <row r="135" spans="1:27" hidden="1">
      <c r="A135" s="485">
        <v>8734012</v>
      </c>
      <c r="B135" s="486" t="s">
        <v>247</v>
      </c>
      <c r="C135" s="486" t="s">
        <v>350</v>
      </c>
      <c r="D135" s="487" t="s">
        <v>489</v>
      </c>
      <c r="E135" s="488">
        <v>8734012</v>
      </c>
      <c r="G135" s="484" t="s">
        <v>488</v>
      </c>
      <c r="H135" s="331" t="str">
        <f>VLOOKUP(B135,'All Schools 23-24 Detail'!$C:$C,1,FALSE)</f>
        <v>Ely College</v>
      </c>
      <c r="AA135" s="339"/>
    </row>
    <row r="136" spans="1:27" hidden="1">
      <c r="A136" s="485">
        <v>8732444</v>
      </c>
      <c r="B136" s="486" t="s">
        <v>91</v>
      </c>
      <c r="C136" s="486" t="s">
        <v>352</v>
      </c>
      <c r="D136" s="487">
        <v>0</v>
      </c>
      <c r="E136" s="488">
        <v>8732444</v>
      </c>
      <c r="G136" s="484" t="s">
        <v>488</v>
      </c>
      <c r="H136" s="331" t="str">
        <f>VLOOKUP(B136,'All Schools 23-24 Detail'!$C:$C,1,FALSE)</f>
        <v>Ely St John's Community Primary School</v>
      </c>
      <c r="AA136" s="339"/>
    </row>
    <row r="137" spans="1:27" hidden="1">
      <c r="A137" s="485">
        <v>8733362</v>
      </c>
      <c r="B137" s="486" t="s">
        <v>226</v>
      </c>
      <c r="C137" s="486" t="s">
        <v>352</v>
      </c>
      <c r="D137" s="487" t="s">
        <v>489</v>
      </c>
      <c r="E137" s="488">
        <v>8733362</v>
      </c>
      <c r="G137" s="484" t="s">
        <v>488</v>
      </c>
      <c r="H137" s="331" t="str">
        <f>VLOOKUP(B137,'All Schools 23-24 Detail'!$C:$C,1,FALSE)</f>
        <v>Ely St Mary's CofE Junior School</v>
      </c>
      <c r="AA137" s="339"/>
    </row>
    <row r="138" spans="1:27" hidden="1">
      <c r="A138" s="485">
        <v>8732037</v>
      </c>
      <c r="B138" s="486" t="s">
        <v>165</v>
      </c>
      <c r="C138" s="486" t="s">
        <v>352</v>
      </c>
      <c r="D138" s="487" t="s">
        <v>489</v>
      </c>
      <c r="E138" s="488">
        <v>8732037</v>
      </c>
      <c r="G138" s="484" t="s">
        <v>488</v>
      </c>
      <c r="H138" s="331" t="str">
        <f>VLOOKUP(B138,'All Schools 23-24 Detail'!$C:$C,1,FALSE)</f>
        <v>Ermine Street Church Academy</v>
      </c>
      <c r="AA138" s="339"/>
    </row>
    <row r="139" spans="1:27" hidden="1">
      <c r="A139" s="485">
        <v>8734014</v>
      </c>
      <c r="B139" s="486" t="s">
        <v>248</v>
      </c>
      <c r="C139" s="486" t="s">
        <v>350</v>
      </c>
      <c r="D139" s="487" t="s">
        <v>489</v>
      </c>
      <c r="E139" s="488">
        <v>8734014</v>
      </c>
      <c r="G139" s="484" t="s">
        <v>488</v>
      </c>
      <c r="H139" s="331" t="str">
        <f>VLOOKUP(B139,'All Schools 23-24 Detail'!$C:$C,1,FALSE)</f>
        <v>Ernulf Academy</v>
      </c>
      <c r="AA139" s="339"/>
    </row>
    <row r="140" spans="1:27" hidden="1">
      <c r="A140" s="485">
        <v>8733074</v>
      </c>
      <c r="B140" s="486" t="s">
        <v>120</v>
      </c>
      <c r="C140" s="486" t="s">
        <v>352</v>
      </c>
      <c r="D140" s="487">
        <v>0</v>
      </c>
      <c r="E140" s="488">
        <v>8733074</v>
      </c>
      <c r="G140" s="484" t="s">
        <v>488</v>
      </c>
      <c r="H140" s="331" t="str">
        <f>VLOOKUP(B140,'All Schools 23-24 Detail'!$C:$C,1,FALSE)</f>
        <v>Eynesbury CofE C Primary School</v>
      </c>
      <c r="AA140" s="339"/>
    </row>
    <row r="141" spans="1:27" hidden="1">
      <c r="A141" s="485">
        <v>8732055</v>
      </c>
      <c r="B141" s="486" t="s">
        <v>177</v>
      </c>
      <c r="C141" s="486" t="s">
        <v>352</v>
      </c>
      <c r="D141" s="487" t="s">
        <v>489</v>
      </c>
      <c r="E141" s="488">
        <v>8732055</v>
      </c>
      <c r="G141" s="484" t="s">
        <v>488</v>
      </c>
      <c r="H141" s="331" t="str">
        <f>VLOOKUP(B141,'All Schools 23-24 Detail'!$C:$C,1,FALSE)</f>
        <v>Farcet CofE (C) Primary School</v>
      </c>
      <c r="AA141" s="339"/>
    </row>
    <row r="142" spans="1:27" hidden="1">
      <c r="A142" s="485">
        <v>8732336</v>
      </c>
      <c r="B142" s="486" t="s">
        <v>88</v>
      </c>
      <c r="C142" s="486" t="s">
        <v>352</v>
      </c>
      <c r="D142" s="487">
        <v>0</v>
      </c>
      <c r="E142" s="488">
        <v>8732336</v>
      </c>
      <c r="G142" s="484" t="s">
        <v>488</v>
      </c>
      <c r="H142" s="331" t="str">
        <f>VLOOKUP(B142,'All Schools 23-24 Detail'!$C:$C,1,FALSE)</f>
        <v>Fawcett Primary School</v>
      </c>
      <c r="AA142" s="339"/>
    </row>
    <row r="143" spans="1:27" hidden="1">
      <c r="A143" s="485">
        <v>8732009</v>
      </c>
      <c r="B143" s="486" t="s">
        <v>148</v>
      </c>
      <c r="C143" s="486" t="s">
        <v>352</v>
      </c>
      <c r="D143" s="487" t="s">
        <v>489</v>
      </c>
      <c r="E143" s="488">
        <v>8732009</v>
      </c>
      <c r="G143" s="484" t="s">
        <v>488</v>
      </c>
      <c r="H143" s="331" t="str">
        <f>VLOOKUP(B143,'All Schools 23-24 Detail'!$C:$C,1,FALSE)</f>
        <v>Fen Ditton Primary School</v>
      </c>
      <c r="AA143" s="339"/>
    </row>
    <row r="144" spans="1:27" hidden="1">
      <c r="A144" s="485">
        <v>8732010</v>
      </c>
      <c r="B144" s="486" t="s">
        <v>30</v>
      </c>
      <c r="C144" s="486" t="s">
        <v>352</v>
      </c>
      <c r="D144" s="487">
        <v>0</v>
      </c>
      <c r="E144" s="488">
        <v>8732010</v>
      </c>
      <c r="G144" s="484" t="s">
        <v>488</v>
      </c>
      <c r="H144" s="331" t="str">
        <f>VLOOKUP(B144,'All Schools 23-24 Detail'!$C:$C,1,FALSE)</f>
        <v>Fen Drayton Primary School</v>
      </c>
      <c r="AA144" s="339"/>
    </row>
    <row r="145" spans="1:27" hidden="1">
      <c r="A145" s="485">
        <v>8732208</v>
      </c>
      <c r="B145" s="486" t="s">
        <v>64</v>
      </c>
      <c r="C145" s="486" t="s">
        <v>352</v>
      </c>
      <c r="D145" s="487">
        <v>0</v>
      </c>
      <c r="E145" s="488">
        <v>8732208</v>
      </c>
      <c r="G145" s="484" t="s">
        <v>488</v>
      </c>
      <c r="H145" s="331" t="str">
        <f>VLOOKUP(B145,'All Schools 23-24 Detail'!$C:$C,1,FALSE)</f>
        <v>Fenstanton and Hilton Primary School</v>
      </c>
      <c r="AA145" s="339"/>
    </row>
    <row r="146" spans="1:27" hidden="1">
      <c r="A146" s="485">
        <v>8733065</v>
      </c>
      <c r="B146" s="486" t="s">
        <v>115</v>
      </c>
      <c r="C146" s="486" t="s">
        <v>352</v>
      </c>
      <c r="D146" s="487">
        <v>0</v>
      </c>
      <c r="E146" s="488">
        <v>8733065</v>
      </c>
      <c r="G146" s="484" t="s">
        <v>488</v>
      </c>
      <c r="H146" s="331" t="str">
        <f>VLOOKUP(B146,'All Schools 23-24 Detail'!$C:$C,1,FALSE)</f>
        <v>Folksworth CofE Primary School</v>
      </c>
      <c r="AA146" s="339"/>
    </row>
    <row r="147" spans="1:27" hidden="1">
      <c r="A147" s="485">
        <v>8733014</v>
      </c>
      <c r="B147" s="486" t="s">
        <v>102</v>
      </c>
      <c r="C147" s="486" t="s">
        <v>352</v>
      </c>
      <c r="D147" s="487">
        <v>0</v>
      </c>
      <c r="E147" s="488">
        <v>8733014</v>
      </c>
      <c r="G147" s="484" t="s">
        <v>488</v>
      </c>
      <c r="H147" s="331" t="str">
        <f>VLOOKUP(B147,'All Schools 23-24 Detail'!$C:$C,1,FALSE)</f>
        <v>Fordham CofE Primary School</v>
      </c>
      <c r="AA147" s="339"/>
    </row>
    <row r="148" spans="1:27" hidden="1">
      <c r="A148" s="485">
        <v>8732321</v>
      </c>
      <c r="B148" s="486" t="s">
        <v>81</v>
      </c>
      <c r="C148" s="486" t="s">
        <v>352</v>
      </c>
      <c r="D148" s="487">
        <v>0</v>
      </c>
      <c r="E148" s="488">
        <v>8732321</v>
      </c>
      <c r="G148" s="484" t="s">
        <v>488</v>
      </c>
      <c r="H148" s="331" t="str">
        <f>VLOOKUP(B148,'All Schools 23-24 Detail'!$C:$C,1,FALSE)</f>
        <v>Fourfields Community Primary School</v>
      </c>
      <c r="AA148" s="339"/>
    </row>
    <row r="149" spans="1:27" hidden="1">
      <c r="A149" s="485">
        <v>8732011</v>
      </c>
      <c r="B149" s="486" t="s">
        <v>31</v>
      </c>
      <c r="C149" s="486" t="s">
        <v>352</v>
      </c>
      <c r="D149" s="487">
        <v>0</v>
      </c>
      <c r="E149" s="488">
        <v>8732011</v>
      </c>
      <c r="G149" s="484" t="s">
        <v>488</v>
      </c>
      <c r="H149" s="331" t="str">
        <f>VLOOKUP(B149,'All Schools 23-24 Detail'!$C:$C,1,FALSE)</f>
        <v>Fowlmere Primary School</v>
      </c>
      <c r="AA149" s="339"/>
    </row>
    <row r="150" spans="1:27" hidden="1">
      <c r="A150" s="485">
        <v>8732012</v>
      </c>
      <c r="B150" s="486" t="s">
        <v>32</v>
      </c>
      <c r="C150" s="486" t="s">
        <v>352</v>
      </c>
      <c r="D150" s="487">
        <v>0</v>
      </c>
      <c r="E150" s="488">
        <v>8732012</v>
      </c>
      <c r="G150" s="484" t="s">
        <v>488</v>
      </c>
      <c r="H150" s="331" t="str">
        <f>VLOOKUP(B150,'All Schools 23-24 Detail'!$C:$C,1,FALSE)</f>
        <v>Foxton Primary School</v>
      </c>
      <c r="AA150" s="339"/>
    </row>
    <row r="151" spans="1:27" hidden="1">
      <c r="A151" s="485">
        <v>8732068</v>
      </c>
      <c r="B151" s="486" t="s">
        <v>47</v>
      </c>
      <c r="C151" s="486" t="s">
        <v>352</v>
      </c>
      <c r="D151" s="487">
        <v>0</v>
      </c>
      <c r="E151" s="488">
        <v>8732068</v>
      </c>
      <c r="G151" s="484" t="s">
        <v>488</v>
      </c>
      <c r="H151" s="331" t="str">
        <f>VLOOKUP(B151,'All Schools 23-24 Detail'!$C:$C,1,FALSE)</f>
        <v>Friday Bridge Community Primary School</v>
      </c>
      <c r="AA151" s="339"/>
    </row>
    <row r="152" spans="1:27" hidden="1">
      <c r="A152" s="485">
        <v>8732328</v>
      </c>
      <c r="B152" s="486" t="s">
        <v>83</v>
      </c>
      <c r="C152" s="486" t="s">
        <v>352</v>
      </c>
      <c r="D152" s="487">
        <v>0</v>
      </c>
      <c r="E152" s="488">
        <v>8732328</v>
      </c>
      <c r="G152" s="484" t="s">
        <v>488</v>
      </c>
      <c r="H152" s="331" t="str">
        <f>VLOOKUP(B152,'All Schools 23-24 Detail'!$C:$C,1,FALSE)</f>
        <v>Fulbourn Primary School</v>
      </c>
      <c r="AA152" s="339"/>
    </row>
    <row r="153" spans="1:27" hidden="1">
      <c r="A153" s="485">
        <v>8732014</v>
      </c>
      <c r="B153" s="486" t="s">
        <v>150</v>
      </c>
      <c r="C153" s="486" t="s">
        <v>352</v>
      </c>
      <c r="D153" s="487" t="s">
        <v>489</v>
      </c>
      <c r="E153" s="488">
        <v>8732014</v>
      </c>
      <c r="G153" s="484" t="s">
        <v>488</v>
      </c>
      <c r="H153" s="331" t="str">
        <f>VLOOKUP(B153,'All Schools 23-24 Detail'!$C:$C,1,FALSE)</f>
        <v>Gamlingay Village Primary</v>
      </c>
      <c r="AA153" s="339"/>
    </row>
    <row r="154" spans="1:27" hidden="1">
      <c r="A154" s="485">
        <v>8732015</v>
      </c>
      <c r="B154" s="486" t="s">
        <v>151</v>
      </c>
      <c r="C154" s="486" t="s">
        <v>352</v>
      </c>
      <c r="D154" s="487" t="s">
        <v>489</v>
      </c>
      <c r="E154" s="488">
        <v>8732015</v>
      </c>
      <c r="G154" s="484" t="s">
        <v>488</v>
      </c>
      <c r="H154" s="331" t="str">
        <f>VLOOKUP(B154,'All Schools 23-24 Detail'!$C:$C,1,FALSE)</f>
        <v>Girton Glebe Primary School</v>
      </c>
      <c r="AA154" s="339"/>
    </row>
    <row r="155" spans="1:27" hidden="1">
      <c r="A155" s="485">
        <v>8732448</v>
      </c>
      <c r="B155" s="486" t="s">
        <v>213</v>
      </c>
      <c r="C155" s="486" t="s">
        <v>352</v>
      </c>
      <c r="D155" s="487" t="s">
        <v>489</v>
      </c>
      <c r="E155" s="488">
        <v>8732448</v>
      </c>
      <c r="G155" s="484" t="s">
        <v>488</v>
      </c>
      <c r="H155" s="331" t="str">
        <f>VLOOKUP(B155,'All Schools 23-24 Detail'!$C:$C,1,FALSE)</f>
        <v>Glebelands Primary Academy</v>
      </c>
      <c r="AA155" s="339"/>
    </row>
    <row r="156" spans="1:27" hidden="1">
      <c r="A156" s="485">
        <v>8732036</v>
      </c>
      <c r="B156" s="486" t="s">
        <v>164</v>
      </c>
      <c r="C156" s="486" t="s">
        <v>352</v>
      </c>
      <c r="D156" s="487" t="s">
        <v>489</v>
      </c>
      <c r="E156" s="488">
        <v>8732036</v>
      </c>
      <c r="G156" s="484" t="s">
        <v>488</v>
      </c>
      <c r="H156" s="331" t="str">
        <f>VLOOKUP(B156,'All Schools 23-24 Detail'!$C:$C,1,FALSE)</f>
        <v>Godmanchester Bridge Academy</v>
      </c>
      <c r="AA156" s="339"/>
    </row>
    <row r="157" spans="1:27" hidden="1">
      <c r="A157" s="485">
        <v>8732209</v>
      </c>
      <c r="B157" s="486" t="s">
        <v>201</v>
      </c>
      <c r="C157" s="486" t="s">
        <v>352</v>
      </c>
      <c r="D157" s="487" t="s">
        <v>489</v>
      </c>
      <c r="E157" s="488">
        <v>8732209</v>
      </c>
      <c r="G157" s="484" t="s">
        <v>488</v>
      </c>
      <c r="H157" s="331" t="str">
        <f>VLOOKUP(B157,'All Schools 23-24 Detail'!$C:$C,1,FALSE)</f>
        <v>Godmanchester Community Academy</v>
      </c>
      <c r="AA157" s="339"/>
    </row>
    <row r="158" spans="1:27" hidden="1">
      <c r="A158" s="485">
        <v>8732067</v>
      </c>
      <c r="B158" s="486" t="s">
        <v>181</v>
      </c>
      <c r="C158" s="486" t="s">
        <v>352</v>
      </c>
      <c r="D158" s="487" t="s">
        <v>489</v>
      </c>
      <c r="E158" s="488">
        <v>8732067</v>
      </c>
      <c r="G158" s="484" t="s">
        <v>488</v>
      </c>
      <c r="H158" s="331" t="str">
        <f>VLOOKUP(B158,'All Schools 23-24 Detail'!$C:$C,1,FALSE)</f>
        <v>Gorefield Primary Academy</v>
      </c>
      <c r="AA158" s="339"/>
    </row>
    <row r="159" spans="1:27" hidden="1">
      <c r="A159" s="485">
        <v>8732016</v>
      </c>
      <c r="B159" s="486" t="s">
        <v>33</v>
      </c>
      <c r="C159" s="486" t="s">
        <v>352</v>
      </c>
      <c r="D159" s="487">
        <v>0</v>
      </c>
      <c r="E159" s="488">
        <v>8732016</v>
      </c>
      <c r="G159" s="484" t="s">
        <v>488</v>
      </c>
      <c r="H159" s="331" t="str">
        <f>VLOOKUP(B159,'All Schools 23-24 Detail'!$C:$C,1,FALSE)</f>
        <v>Great Abington Primary School</v>
      </c>
      <c r="AA159" s="339"/>
    </row>
    <row r="160" spans="1:27" hidden="1">
      <c r="A160" s="485">
        <v>8733310</v>
      </c>
      <c r="B160" s="486" t="s">
        <v>125</v>
      </c>
      <c r="C160" s="486" t="s">
        <v>352</v>
      </c>
      <c r="D160" s="487">
        <v>0</v>
      </c>
      <c r="E160" s="488">
        <v>8733310</v>
      </c>
      <c r="G160" s="484" t="s">
        <v>488</v>
      </c>
      <c r="H160" s="331" t="str">
        <f>VLOOKUP(B160,'All Schools 23-24 Detail'!$C:$C,1,FALSE)</f>
        <v>Great and Little Shelford CofE (Aided) Primary School</v>
      </c>
      <c r="AA160" s="339"/>
    </row>
    <row r="161" spans="1:27" hidden="1">
      <c r="A161" s="485">
        <v>8733066</v>
      </c>
      <c r="B161" s="486" t="s">
        <v>116</v>
      </c>
      <c r="C161" s="486" t="s">
        <v>352</v>
      </c>
      <c r="D161" s="487">
        <v>0</v>
      </c>
      <c r="E161" s="488">
        <v>8733066</v>
      </c>
      <c r="G161" s="484" t="s">
        <v>488</v>
      </c>
      <c r="H161" s="331" t="str">
        <f>VLOOKUP(B161,'All Schools 23-24 Detail'!$C:$C,1,FALSE)</f>
        <v>Great Gidding CofE Primary School</v>
      </c>
      <c r="AA161" s="339"/>
    </row>
    <row r="162" spans="1:27" hidden="1">
      <c r="A162" s="485">
        <v>8733068</v>
      </c>
      <c r="B162" s="486" t="s">
        <v>118</v>
      </c>
      <c r="C162" s="486" t="s">
        <v>352</v>
      </c>
      <c r="D162" s="487">
        <v>0</v>
      </c>
      <c r="E162" s="488">
        <v>8733068</v>
      </c>
      <c r="G162" s="484" t="s">
        <v>488</v>
      </c>
      <c r="H162" s="331" t="str">
        <f>VLOOKUP(B162,'All Schools 23-24 Detail'!$C:$C,1,FALSE)</f>
        <v>Great Paxton CofE Primary School</v>
      </c>
      <c r="AA162" s="339"/>
    </row>
    <row r="163" spans="1:27" hidden="1">
      <c r="A163" s="485">
        <v>8732210</v>
      </c>
      <c r="B163" s="486" t="s">
        <v>202</v>
      </c>
      <c r="C163" s="486" t="s">
        <v>352</v>
      </c>
      <c r="D163" s="487" t="s">
        <v>489</v>
      </c>
      <c r="E163" s="488">
        <v>8732210</v>
      </c>
      <c r="G163" s="484" t="s">
        <v>488</v>
      </c>
      <c r="H163" s="331" t="str">
        <f>VLOOKUP(B163,'All Schools 23-24 Detail'!$C:$C,1,FALSE)</f>
        <v>Great Staughton Primary Academy</v>
      </c>
      <c r="AA163" s="339"/>
    </row>
    <row r="164" spans="1:27" hidden="1">
      <c r="A164" s="485">
        <v>8733017</v>
      </c>
      <c r="B164" s="486" t="s">
        <v>103</v>
      </c>
      <c r="C164" s="486" t="s">
        <v>352</v>
      </c>
      <c r="D164" s="487">
        <v>0</v>
      </c>
      <c r="E164" s="488">
        <v>8733017</v>
      </c>
      <c r="G164" s="484" t="s">
        <v>488</v>
      </c>
      <c r="H164" s="331" t="str">
        <f>VLOOKUP(B164,'All Schools 23-24 Detail'!$C:$C,1,FALSE)</f>
        <v>Great Wilbraham CofE Primary School</v>
      </c>
      <c r="AA164" s="339"/>
    </row>
    <row r="165" spans="1:27" hidden="1">
      <c r="A165" s="485">
        <v>8732042</v>
      </c>
      <c r="B165" s="486" t="s">
        <v>169</v>
      </c>
      <c r="C165" s="486" t="s">
        <v>352</v>
      </c>
      <c r="D165" s="487" t="s">
        <v>489</v>
      </c>
      <c r="E165" s="488">
        <v>8732042</v>
      </c>
      <c r="G165" s="484" t="s">
        <v>488</v>
      </c>
      <c r="H165" s="331" t="str">
        <f>VLOOKUP(B165,'All Schools 23-24 Detail'!$C:$C,1,FALSE)</f>
        <v>Guilden Morden CofE Primary Academy</v>
      </c>
      <c r="AA165" s="339"/>
    </row>
    <row r="166" spans="1:27" hidden="1">
      <c r="A166" s="485">
        <v>8733056</v>
      </c>
      <c r="B166" s="486" t="s">
        <v>220</v>
      </c>
      <c r="C166" s="486" t="s">
        <v>352</v>
      </c>
      <c r="D166" s="487" t="s">
        <v>489</v>
      </c>
      <c r="E166" s="488">
        <v>8733056</v>
      </c>
      <c r="G166" s="484" t="s">
        <v>488</v>
      </c>
      <c r="H166" s="331" t="str">
        <f>VLOOKUP(B166,'All Schools 23-24 Detail'!$C:$C,1,FALSE)</f>
        <v>Guyhirn CofE VC Primary School</v>
      </c>
      <c r="AA166" s="339"/>
    </row>
    <row r="167" spans="1:27" hidden="1">
      <c r="A167" s="485">
        <v>8732315</v>
      </c>
      <c r="B167" s="486" t="s">
        <v>79</v>
      </c>
      <c r="C167" s="486" t="s">
        <v>352</v>
      </c>
      <c r="D167" s="487">
        <v>0</v>
      </c>
      <c r="E167" s="488">
        <v>8732315</v>
      </c>
      <c r="G167" s="484" t="s">
        <v>488</v>
      </c>
      <c r="H167" s="331" t="str">
        <f>VLOOKUP(B167,'All Schools 23-24 Detail'!$C:$C,1,FALSE)</f>
        <v>Hardwick and Cambourne Community Primary School</v>
      </c>
      <c r="AA167" s="339"/>
    </row>
    <row r="168" spans="1:27" hidden="1">
      <c r="A168" s="485">
        <v>8732018</v>
      </c>
      <c r="B168" s="486" t="s">
        <v>34</v>
      </c>
      <c r="C168" s="486" t="s">
        <v>352</v>
      </c>
      <c r="D168" s="487">
        <v>0</v>
      </c>
      <c r="E168" s="488">
        <v>8732018</v>
      </c>
      <c r="G168" s="484" t="s">
        <v>488</v>
      </c>
      <c r="H168" s="331" t="str">
        <f>VLOOKUP(B168,'All Schools 23-24 Detail'!$C:$C,1,FALSE)</f>
        <v>Harston and Newton Community Primary School</v>
      </c>
      <c r="AA168" s="339"/>
    </row>
    <row r="169" spans="1:27" hidden="1">
      <c r="A169" s="485">
        <v>8732252</v>
      </c>
      <c r="B169" s="486" t="s">
        <v>625</v>
      </c>
      <c r="C169" s="486" t="s">
        <v>352</v>
      </c>
      <c r="D169" s="487" t="s">
        <v>489</v>
      </c>
      <c r="E169" s="488">
        <v>8732252</v>
      </c>
      <c r="G169" s="484" t="s">
        <v>488</v>
      </c>
      <c r="H169" s="331" t="str">
        <f>VLOOKUP(B169,'All Schools 23-24 Detail'!$C:$C,1,FALSE)</f>
        <v>Hartford Infant and Preschool</v>
      </c>
      <c r="AA169" s="339"/>
    </row>
    <row r="170" spans="1:27" hidden="1">
      <c r="A170" s="485">
        <v>8732045</v>
      </c>
      <c r="B170" s="486" t="s">
        <v>171</v>
      </c>
      <c r="C170" s="486" t="s">
        <v>352</v>
      </c>
      <c r="D170" s="487" t="s">
        <v>489</v>
      </c>
      <c r="E170" s="488">
        <v>8732045</v>
      </c>
      <c r="G170" s="484" t="s">
        <v>488</v>
      </c>
      <c r="H170" s="331" t="str">
        <f>VLOOKUP(B170,'All Schools 23-24 Detail'!$C:$C,1,FALSE)</f>
        <v>Hartford Junior School</v>
      </c>
      <c r="AA170" s="339"/>
    </row>
    <row r="171" spans="1:27" hidden="1">
      <c r="A171" s="485">
        <v>8733035</v>
      </c>
      <c r="B171" s="486" t="s">
        <v>107</v>
      </c>
      <c r="C171" s="486" t="s">
        <v>352</v>
      </c>
      <c r="D171" s="487">
        <v>0</v>
      </c>
      <c r="E171" s="488">
        <v>8733035</v>
      </c>
      <c r="G171" s="484" t="s">
        <v>488</v>
      </c>
      <c r="H171" s="331" t="str">
        <f>VLOOKUP(B171,'All Schools 23-24 Detail'!$C:$C,1,FALSE)</f>
        <v>Haslingfield Endowed Primary School</v>
      </c>
      <c r="AA171" s="339"/>
    </row>
    <row r="172" spans="1:27" hidden="1">
      <c r="A172" s="485">
        <v>8732007</v>
      </c>
      <c r="B172" s="486" t="s">
        <v>146</v>
      </c>
      <c r="C172" s="486" t="s">
        <v>352</v>
      </c>
      <c r="D172" s="487" t="s">
        <v>489</v>
      </c>
      <c r="E172" s="488">
        <v>8732007</v>
      </c>
      <c r="G172" s="484" t="s">
        <v>488</v>
      </c>
      <c r="H172" s="331" t="str">
        <f>VLOOKUP(B172,'All Schools 23-24 Detail'!$C:$C,1,FALSE)</f>
        <v>Hatton Park Primary School</v>
      </c>
      <c r="AA172" s="339"/>
    </row>
    <row r="173" spans="1:27" hidden="1">
      <c r="A173" s="485">
        <v>8732205</v>
      </c>
      <c r="B173" s="486" t="s">
        <v>63</v>
      </c>
      <c r="C173" s="486" t="s">
        <v>352</v>
      </c>
      <c r="D173" s="487">
        <v>0</v>
      </c>
      <c r="E173" s="488">
        <v>8732205</v>
      </c>
      <c r="G173" s="484" t="s">
        <v>488</v>
      </c>
      <c r="H173" s="331" t="str">
        <f>VLOOKUP(B173,'All Schools 23-24 Detail'!$C:$C,1,FALSE)</f>
        <v>Hauxton Primary School</v>
      </c>
      <c r="AA173" s="339"/>
    </row>
    <row r="174" spans="1:27" hidden="1">
      <c r="A174" s="485">
        <v>8732211</v>
      </c>
      <c r="B174" s="486" t="s">
        <v>65</v>
      </c>
      <c r="C174" s="486" t="s">
        <v>352</v>
      </c>
      <c r="D174" s="487">
        <v>0</v>
      </c>
      <c r="E174" s="488">
        <v>8732211</v>
      </c>
      <c r="G174" s="484" t="s">
        <v>488</v>
      </c>
      <c r="H174" s="331" t="str">
        <f>VLOOKUP(B174,'All Schools 23-24 Detail'!$C:$C,1,FALSE)</f>
        <v>Hemingford Grey Primary School</v>
      </c>
      <c r="AA174" s="339"/>
    </row>
    <row r="175" spans="1:27" hidden="1">
      <c r="A175" s="485">
        <v>8734503</v>
      </c>
      <c r="B175" s="486" t="s">
        <v>258</v>
      </c>
      <c r="C175" s="486" t="s">
        <v>350</v>
      </c>
      <c r="D175" s="487" t="s">
        <v>489</v>
      </c>
      <c r="E175" s="488">
        <v>8734503</v>
      </c>
      <c r="G175" s="484" t="s">
        <v>488</v>
      </c>
      <c r="H175" s="331" t="str">
        <f>VLOOKUP(B175,'All Schools 23-24 Detail'!$C:$C,1,FALSE)</f>
        <v>Hinchingbrooke School</v>
      </c>
      <c r="AA175" s="339"/>
    </row>
    <row r="176" spans="1:27" hidden="1">
      <c r="A176" s="485">
        <v>8732318</v>
      </c>
      <c r="B176" s="486" t="s">
        <v>493</v>
      </c>
      <c r="C176" s="486" t="s">
        <v>352</v>
      </c>
      <c r="D176" s="487" t="s">
        <v>489</v>
      </c>
      <c r="E176" s="488">
        <v>8732318</v>
      </c>
      <c r="G176" s="484" t="s">
        <v>488</v>
      </c>
      <c r="H176" s="331" t="str">
        <f>VLOOKUP(B176,'All Schools 23-24 Detail'!$C:$C,1,FALSE)</f>
        <v>Histon and Impington Brook Primary School</v>
      </c>
      <c r="AA176" s="339"/>
    </row>
    <row r="177" spans="1:27" hidden="1">
      <c r="A177" s="485">
        <v>8732319</v>
      </c>
      <c r="B177" s="486" t="s">
        <v>494</v>
      </c>
      <c r="C177" s="486" t="s">
        <v>352</v>
      </c>
      <c r="D177" s="487" t="s">
        <v>489</v>
      </c>
      <c r="E177" s="488">
        <v>8732319</v>
      </c>
      <c r="G177" s="484" t="s">
        <v>488</v>
      </c>
      <c r="H177" s="331" t="str">
        <f>VLOOKUP(B177,'All Schools 23-24 Detail'!$C:$C,1,FALSE)</f>
        <v>Histon and Impington Park Primary School</v>
      </c>
      <c r="AA177" s="339"/>
    </row>
    <row r="178" spans="1:27" hidden="1">
      <c r="A178" s="485">
        <v>8733070</v>
      </c>
      <c r="B178" s="486" t="s">
        <v>222</v>
      </c>
      <c r="C178" s="486" t="s">
        <v>352</v>
      </c>
      <c r="D178" s="487" t="s">
        <v>489</v>
      </c>
      <c r="E178" s="488">
        <v>8733070</v>
      </c>
      <c r="G178" s="484" t="s">
        <v>488</v>
      </c>
      <c r="H178" s="331" t="str">
        <f>VLOOKUP(B178,'All Schools 23-24 Detail'!$C:$C,1,FALSE)</f>
        <v>Holme CofE Primary School</v>
      </c>
      <c r="AA178" s="339"/>
    </row>
    <row r="179" spans="1:27" hidden="1">
      <c r="A179" s="485">
        <v>8733071</v>
      </c>
      <c r="B179" s="486" t="s">
        <v>119</v>
      </c>
      <c r="C179" s="486" t="s">
        <v>352</v>
      </c>
      <c r="D179" s="487">
        <v>0</v>
      </c>
      <c r="E179" s="488">
        <v>8733071</v>
      </c>
      <c r="G179" s="484" t="s">
        <v>488</v>
      </c>
      <c r="H179" s="331" t="str">
        <f>VLOOKUP(B179,'All Schools 23-24 Detail'!$C:$C,1,FALSE)</f>
        <v>Holywell CofE Primary School</v>
      </c>
      <c r="AA179" s="339"/>
    </row>
    <row r="180" spans="1:27" hidden="1">
      <c r="A180" s="485">
        <v>8732212</v>
      </c>
      <c r="B180" s="486" t="s">
        <v>66</v>
      </c>
      <c r="C180" s="486" t="s">
        <v>352</v>
      </c>
      <c r="D180" s="487">
        <v>0</v>
      </c>
      <c r="E180" s="488">
        <v>8732212</v>
      </c>
      <c r="G180" s="484" t="s">
        <v>488</v>
      </c>
      <c r="H180" s="331" t="str">
        <f>VLOOKUP(B180,'All Schools 23-24 Detail'!$C:$C,1,FALSE)</f>
        <v>Houghton Primary School</v>
      </c>
      <c r="AA180" s="339"/>
    </row>
    <row r="181" spans="1:27" hidden="1">
      <c r="A181" s="485">
        <v>8733945</v>
      </c>
      <c r="B181" s="486" t="s">
        <v>142</v>
      </c>
      <c r="C181" s="486" t="s">
        <v>352</v>
      </c>
      <c r="D181" s="487">
        <v>0</v>
      </c>
      <c r="E181" s="488">
        <v>8733945</v>
      </c>
      <c r="G181" s="484" t="s">
        <v>488</v>
      </c>
      <c r="H181" s="331" t="str">
        <f>VLOOKUP(B181,'All Schools 23-24 Detail'!$C:$C,1,FALSE)</f>
        <v>Huntingdon Primary School</v>
      </c>
      <c r="AA181" s="339"/>
    </row>
    <row r="182" spans="1:27" hidden="1">
      <c r="A182" s="485">
        <v>8734004</v>
      </c>
      <c r="B182" s="486" t="s">
        <v>239</v>
      </c>
      <c r="C182" s="486" t="s">
        <v>350</v>
      </c>
      <c r="D182" s="487" t="s">
        <v>489</v>
      </c>
      <c r="E182" s="488">
        <v>8734004</v>
      </c>
      <c r="G182" s="484" t="s">
        <v>488</v>
      </c>
      <c r="H182" s="331" t="str">
        <f>VLOOKUP(B182,'All Schools 23-24 Detail'!$C:$C,1,FALSE)</f>
        <v>Impington Village College</v>
      </c>
      <c r="AA182" s="339"/>
    </row>
    <row r="183" spans="1:27" hidden="1">
      <c r="A183" s="485">
        <v>8732024</v>
      </c>
      <c r="B183" s="486" t="s">
        <v>157</v>
      </c>
      <c r="C183" s="486" t="s">
        <v>352</v>
      </c>
      <c r="D183" s="487" t="s">
        <v>489</v>
      </c>
      <c r="E183" s="488">
        <v>8732024</v>
      </c>
      <c r="G183" s="489"/>
      <c r="H183" s="331" t="str">
        <f>VLOOKUP(B183,'All Schools 23-24 Detail'!$C:$C,1,FALSE)</f>
        <v>Isle of Ely Primary School</v>
      </c>
      <c r="AA183" s="339"/>
    </row>
    <row r="184" spans="1:27" hidden="1">
      <c r="A184" s="485">
        <v>8733022</v>
      </c>
      <c r="B184" s="486" t="s">
        <v>104</v>
      </c>
      <c r="C184" s="486" t="s">
        <v>352</v>
      </c>
      <c r="D184" s="487">
        <v>0</v>
      </c>
      <c r="E184" s="488">
        <v>8733022</v>
      </c>
      <c r="G184" s="484" t="s">
        <v>488</v>
      </c>
      <c r="H184" s="331" t="str">
        <f>VLOOKUP(B184,'All Schools 23-24 Detail'!$C:$C,1,FALSE)</f>
        <v>Isleham Church of England Primary School</v>
      </c>
      <c r="AA184" s="339"/>
    </row>
    <row r="185" spans="1:27" hidden="1">
      <c r="A185" s="485">
        <v>8735205</v>
      </c>
      <c r="B185" s="486" t="s">
        <v>234</v>
      </c>
      <c r="C185" s="486" t="s">
        <v>352</v>
      </c>
      <c r="D185" s="487" t="s">
        <v>489</v>
      </c>
      <c r="E185" s="488">
        <v>8735205</v>
      </c>
      <c r="G185" s="484" t="s">
        <v>488</v>
      </c>
      <c r="H185" s="331" t="str">
        <f>VLOOKUP(B185,'All Schools 23-24 Detail'!$C:$C,1,FALSE)</f>
        <v>Jeavons Wood Primary School</v>
      </c>
      <c r="AA185" s="339"/>
    </row>
    <row r="186" spans="1:27" hidden="1">
      <c r="A186" s="485">
        <v>8732021</v>
      </c>
      <c r="B186" s="486" t="s">
        <v>154</v>
      </c>
      <c r="C186" s="486" t="s">
        <v>352</v>
      </c>
      <c r="D186" s="487" t="s">
        <v>489</v>
      </c>
      <c r="E186" s="488">
        <v>8732021</v>
      </c>
      <c r="G186" s="484" t="s">
        <v>488</v>
      </c>
      <c r="H186" s="331" t="str">
        <f>VLOOKUP(B186,'All Schools 23-24 Detail'!$C:$C,1,FALSE)</f>
        <v>Kennett Primary School</v>
      </c>
      <c r="AA186" s="339"/>
    </row>
    <row r="187" spans="1:27" hidden="1">
      <c r="A187" s="485">
        <v>8732442</v>
      </c>
      <c r="B187" s="486" t="s">
        <v>89</v>
      </c>
      <c r="C187" s="486" t="s">
        <v>352</v>
      </c>
      <c r="D187" s="487">
        <v>0</v>
      </c>
      <c r="E187" s="488">
        <v>8732442</v>
      </c>
      <c r="G187" s="484" t="s">
        <v>488</v>
      </c>
      <c r="H187" s="331" t="str">
        <f>VLOOKUP(B187,'All Schools 23-24 Detail'!$C:$C,1,FALSE)</f>
        <v>Kettlefields Primary School</v>
      </c>
      <c r="V187" s="8"/>
      <c r="W187" s="8"/>
      <c r="X187" s="8"/>
      <c r="Y187" s="8"/>
      <c r="AA187" s="339"/>
    </row>
    <row r="188" spans="1:27" hidden="1">
      <c r="A188" s="485">
        <v>8732023</v>
      </c>
      <c r="B188" s="486" t="s">
        <v>156</v>
      </c>
      <c r="C188" s="486" t="s">
        <v>352</v>
      </c>
      <c r="D188" s="487" t="s">
        <v>489</v>
      </c>
      <c r="E188" s="488">
        <v>8732023</v>
      </c>
      <c r="G188" s="484" t="s">
        <v>488</v>
      </c>
      <c r="H188" s="331" t="str">
        <f>VLOOKUP(B188,'All Schools 23-24 Detail'!$C:$C,1,FALSE)</f>
        <v>Kimbolton Primary Academy</v>
      </c>
      <c r="AA188" s="339"/>
    </row>
    <row r="189" spans="1:27" hidden="1">
      <c r="A189" s="485">
        <v>8732331</v>
      </c>
      <c r="B189" s="486" t="s">
        <v>85</v>
      </c>
      <c r="C189" s="486" t="s">
        <v>352</v>
      </c>
      <c r="D189" s="487">
        <v>0</v>
      </c>
      <c r="E189" s="488">
        <v>8732331</v>
      </c>
      <c r="G189" s="484" t="s">
        <v>488</v>
      </c>
      <c r="H189" s="331" t="str">
        <f>VLOOKUP(B189,'All Schools 23-24 Detail'!$C:$C,1,FALSE)</f>
        <v>Kinderley Primary School</v>
      </c>
      <c r="AA189" s="339"/>
    </row>
    <row r="190" spans="1:27" hidden="1">
      <c r="A190" s="485">
        <v>8732446</v>
      </c>
      <c r="B190" s="486" t="s">
        <v>92</v>
      </c>
      <c r="C190" s="486" t="s">
        <v>352</v>
      </c>
      <c r="D190" s="487">
        <v>0</v>
      </c>
      <c r="E190" s="488">
        <v>8732446</v>
      </c>
      <c r="G190" s="484" t="s">
        <v>488</v>
      </c>
      <c r="H190" s="331" t="str">
        <f>VLOOKUP(B190,'All Schools 23-24 Detail'!$C:$C,1,FALSE)</f>
        <v>Kings Hedges Primary School</v>
      </c>
      <c r="AA190" s="339"/>
    </row>
    <row r="191" spans="1:27" hidden="1">
      <c r="A191" s="485">
        <v>8732026</v>
      </c>
      <c r="B191" s="486" t="s">
        <v>159</v>
      </c>
      <c r="C191" s="486" t="s">
        <v>352</v>
      </c>
      <c r="D191" s="487" t="s">
        <v>489</v>
      </c>
      <c r="E191" s="488">
        <v>8732026</v>
      </c>
      <c r="G191" s="484" t="s">
        <v>488</v>
      </c>
      <c r="H191" s="331" t="str">
        <f>VLOOKUP(B191,'All Schools 23-24 Detail'!$C:$C,1,FALSE)</f>
        <v>Kingsfield Primary School</v>
      </c>
      <c r="AA191" s="339"/>
    </row>
    <row r="192" spans="1:27" hidden="1">
      <c r="A192" s="485">
        <v>8733387</v>
      </c>
      <c r="B192" s="486" t="s">
        <v>230</v>
      </c>
      <c r="C192" s="486" t="s">
        <v>352</v>
      </c>
      <c r="D192" s="487" t="s">
        <v>489</v>
      </c>
      <c r="E192" s="488">
        <v>8733387</v>
      </c>
      <c r="G192" s="484" t="s">
        <v>488</v>
      </c>
      <c r="H192" s="331" t="str">
        <f>VLOOKUP(B192,'All Schools 23-24 Detail'!$C:$C,1,FALSE)</f>
        <v>Lantern Community Primary School</v>
      </c>
      <c r="AA192" s="339"/>
    </row>
    <row r="193" spans="1:27" hidden="1">
      <c r="A193" s="485">
        <v>8732072</v>
      </c>
      <c r="B193" s="486" t="s">
        <v>183</v>
      </c>
      <c r="C193" s="486" t="s">
        <v>352</v>
      </c>
      <c r="D193" s="487" t="s">
        <v>489</v>
      </c>
      <c r="E193" s="488">
        <v>8732072</v>
      </c>
      <c r="G193" s="484" t="s">
        <v>488</v>
      </c>
      <c r="H193" s="331" t="str">
        <f>VLOOKUP(B193,'All Schools 23-24 Detail'!$C:$C,1,FALSE)</f>
        <v>Leverington Primary Academy</v>
      </c>
      <c r="AA193" s="339"/>
    </row>
    <row r="194" spans="1:27" hidden="1">
      <c r="A194" s="485">
        <v>8733317</v>
      </c>
      <c r="B194" s="486" t="s">
        <v>126</v>
      </c>
      <c r="C194" s="486" t="s">
        <v>352</v>
      </c>
      <c r="D194" s="487">
        <v>0</v>
      </c>
      <c r="E194" s="488">
        <v>8733317</v>
      </c>
      <c r="G194" s="484" t="s">
        <v>488</v>
      </c>
      <c r="H194" s="331" t="str">
        <f>VLOOKUP(B194,'All Schools 23-24 Detail'!$C:$C,1,FALSE)</f>
        <v>Linton CofE Infant School</v>
      </c>
      <c r="AA194" s="339"/>
    </row>
    <row r="195" spans="1:27" hidden="1">
      <c r="A195" s="485">
        <v>8732204</v>
      </c>
      <c r="B195" s="486" t="s">
        <v>199</v>
      </c>
      <c r="C195" s="486" t="s">
        <v>352</v>
      </c>
      <c r="D195" s="487" t="s">
        <v>489</v>
      </c>
      <c r="E195" s="488">
        <v>8732204</v>
      </c>
      <c r="G195" s="484" t="s">
        <v>488</v>
      </c>
      <c r="H195" s="331" t="str">
        <f>VLOOKUP(B195,'All Schools 23-24 Detail'!$C:$C,1,FALSE)</f>
        <v>Linton Heights Junior School</v>
      </c>
      <c r="AA195" s="339"/>
    </row>
    <row r="196" spans="1:27" hidden="1">
      <c r="A196" s="485">
        <v>8735416</v>
      </c>
      <c r="B196" s="486" t="s">
        <v>268</v>
      </c>
      <c r="C196" s="486" t="s">
        <v>350</v>
      </c>
      <c r="D196" s="487" t="s">
        <v>489</v>
      </c>
      <c r="E196" s="488">
        <v>8735416</v>
      </c>
      <c r="G196" s="484" t="s">
        <v>488</v>
      </c>
      <c r="H196" s="331" t="str">
        <f>VLOOKUP(B196,'All Schools 23-24 Detail'!$C:$C,1,FALSE)</f>
        <v>Linton Village College</v>
      </c>
      <c r="AA196" s="339"/>
    </row>
    <row r="197" spans="1:27" hidden="1">
      <c r="A197" s="485">
        <v>8732066</v>
      </c>
      <c r="B197" s="486" t="s">
        <v>46</v>
      </c>
      <c r="C197" s="486" t="s">
        <v>352</v>
      </c>
      <c r="D197" s="487">
        <v>0</v>
      </c>
      <c r="E197" s="488">
        <v>8732066</v>
      </c>
      <c r="G197" s="484" t="s">
        <v>488</v>
      </c>
      <c r="H197" s="331" t="str">
        <f>VLOOKUP(B197,'All Schools 23-24 Detail'!$C:$C,1,FALSE)</f>
        <v>Lionel Walden Primary School</v>
      </c>
      <c r="AA197" s="339"/>
    </row>
    <row r="198" spans="1:27" hidden="1">
      <c r="A198" s="485">
        <v>8732293</v>
      </c>
      <c r="B198" s="486" t="s">
        <v>77</v>
      </c>
      <c r="C198" s="486" t="s">
        <v>352</v>
      </c>
      <c r="D198" s="487">
        <v>0</v>
      </c>
      <c r="E198" s="488">
        <v>8732293</v>
      </c>
      <c r="G198" s="484" t="s">
        <v>488</v>
      </c>
      <c r="H198" s="331" t="str">
        <f>VLOOKUP(B198,'All Schools 23-24 Detail'!$C:$C,1,FALSE)</f>
        <v>Little Paxton Primary School</v>
      </c>
      <c r="V198" s="8"/>
      <c r="W198" s="8"/>
      <c r="X198" s="8"/>
      <c r="Y198" s="8"/>
      <c r="AA198" s="339"/>
    </row>
    <row r="199" spans="1:27" hidden="1">
      <c r="A199" s="485">
        <v>8733053</v>
      </c>
      <c r="B199" s="486" t="s">
        <v>492</v>
      </c>
      <c r="C199" s="486" t="s">
        <v>352</v>
      </c>
      <c r="D199" s="487">
        <v>0</v>
      </c>
      <c r="E199" s="488">
        <v>8733053</v>
      </c>
      <c r="G199" s="484" t="s">
        <v>488</v>
      </c>
      <c r="H199" s="331" t="str">
        <f>VLOOKUP(B199,'All Schools 23-24 Detail'!$C:$C,1,FALSE)</f>
        <v>Little Thetford CofE Primary School</v>
      </c>
      <c r="AA199" s="339"/>
    </row>
    <row r="200" spans="1:27" hidden="1">
      <c r="A200" s="485">
        <v>8734009</v>
      </c>
      <c r="B200" s="486" t="s">
        <v>244</v>
      </c>
      <c r="C200" s="486" t="s">
        <v>350</v>
      </c>
      <c r="D200" s="487" t="s">
        <v>489</v>
      </c>
      <c r="E200" s="488">
        <v>8734009</v>
      </c>
      <c r="G200" s="484" t="s">
        <v>488</v>
      </c>
      <c r="H200" s="331" t="str">
        <f>VLOOKUP(B200,'All Schools 23-24 Detail'!$C:$C,1,FALSE)</f>
        <v>Littleport &amp; East Cambs Academy</v>
      </c>
      <c r="AA200" s="339"/>
    </row>
    <row r="201" spans="1:27" hidden="1">
      <c r="A201" s="485">
        <v>8732074</v>
      </c>
      <c r="B201" s="486" t="s">
        <v>49</v>
      </c>
      <c r="C201" s="486" t="s">
        <v>352</v>
      </c>
      <c r="D201" s="487">
        <v>0</v>
      </c>
      <c r="E201" s="488">
        <v>8732074</v>
      </c>
      <c r="G201" s="484" t="s">
        <v>488</v>
      </c>
      <c r="H201" s="331" t="str">
        <f>VLOOKUP(B201,'All Schools 23-24 Detail'!$C:$C,1,FALSE)</f>
        <v>Littleport Community Primary School</v>
      </c>
      <c r="AA201" s="339"/>
    </row>
    <row r="202" spans="1:27" hidden="1">
      <c r="A202" s="485">
        <v>8735411</v>
      </c>
      <c r="B202" s="486" t="s">
        <v>265</v>
      </c>
      <c r="C202" s="486" t="s">
        <v>350</v>
      </c>
      <c r="D202" s="487" t="s">
        <v>489</v>
      </c>
      <c r="E202" s="488">
        <v>8735411</v>
      </c>
      <c r="G202" s="484" t="s">
        <v>488</v>
      </c>
      <c r="H202" s="331" t="str">
        <f>VLOOKUP(B202,'All Schools 23-24 Detail'!$C:$C,1,FALSE)</f>
        <v>Longsands Academy</v>
      </c>
      <c r="AA202" s="339"/>
    </row>
    <row r="203" spans="1:27" hidden="1">
      <c r="A203" s="485">
        <v>8732075</v>
      </c>
      <c r="B203" s="486" t="s">
        <v>50</v>
      </c>
      <c r="C203" s="486" t="s">
        <v>352</v>
      </c>
      <c r="D203" s="487">
        <v>0</v>
      </c>
      <c r="E203" s="488">
        <v>8732075</v>
      </c>
      <c r="G203" s="484" t="s">
        <v>488</v>
      </c>
      <c r="H203" s="331" t="str">
        <f>VLOOKUP(B203,'All Schools 23-24 Detail'!$C:$C,1,FALSE)</f>
        <v>Manea Community Primary School</v>
      </c>
      <c r="AA203" s="339"/>
    </row>
    <row r="204" spans="1:27" hidden="1">
      <c r="A204" s="489">
        <v>8730123</v>
      </c>
      <c r="B204" s="486" t="s">
        <v>495</v>
      </c>
      <c r="C204" s="486" t="s">
        <v>352</v>
      </c>
      <c r="D204" s="487" t="s">
        <v>489</v>
      </c>
      <c r="E204" s="488">
        <v>8732099</v>
      </c>
      <c r="G204" s="489" t="s">
        <v>632</v>
      </c>
      <c r="H204" s="331" t="str">
        <f>VLOOKUP(B204,'All Schools 23-24 Detail'!$C:$C,1,FALSE)</f>
        <v>Marleigh Primary Academy</v>
      </c>
      <c r="AA204" s="339"/>
    </row>
    <row r="205" spans="1:27" hidden="1">
      <c r="A205" s="485">
        <v>8732121</v>
      </c>
      <c r="B205" s="486" t="s">
        <v>60</v>
      </c>
      <c r="C205" s="486" t="s">
        <v>352</v>
      </c>
      <c r="D205" s="487">
        <v>0</v>
      </c>
      <c r="E205" s="488">
        <v>8732121</v>
      </c>
      <c r="G205" s="484" t="s">
        <v>488</v>
      </c>
      <c r="H205" s="331" t="str">
        <f>VLOOKUP(B205,'All Schools 23-24 Detail'!$C:$C,1,FALSE)</f>
        <v>Mayfield Primary School</v>
      </c>
      <c r="AA205" s="339"/>
    </row>
    <row r="206" spans="1:27" hidden="1">
      <c r="A206" s="485">
        <v>8732025</v>
      </c>
      <c r="B206" s="486" t="s">
        <v>158</v>
      </c>
      <c r="C206" s="486" t="s">
        <v>352</v>
      </c>
      <c r="D206" s="487" t="s">
        <v>489</v>
      </c>
      <c r="E206" s="488">
        <v>8732025</v>
      </c>
      <c r="G206" s="484" t="s">
        <v>488</v>
      </c>
      <c r="H206" s="331" t="str">
        <f>VLOOKUP(B206,'All Schools 23-24 Detail'!$C:$C,1,FALSE)</f>
        <v>Meadow Primary School</v>
      </c>
      <c r="AA206" s="339"/>
    </row>
    <row r="207" spans="1:27" hidden="1">
      <c r="A207" s="485">
        <v>8732028</v>
      </c>
      <c r="B207" s="486" t="s">
        <v>35</v>
      </c>
      <c r="C207" s="486" t="s">
        <v>352</v>
      </c>
      <c r="D207" s="487">
        <v>0</v>
      </c>
      <c r="E207" s="488">
        <v>8732028</v>
      </c>
      <c r="G207" s="484" t="s">
        <v>488</v>
      </c>
      <c r="H207" s="331" t="str">
        <f>VLOOKUP(B207,'All Schools 23-24 Detail'!$C:$C,1,FALSE)</f>
        <v>Melbourn Primary School</v>
      </c>
      <c r="AA207" s="339"/>
    </row>
    <row r="208" spans="1:27" hidden="1">
      <c r="A208" s="485">
        <v>8734040</v>
      </c>
      <c r="B208" s="486" t="s">
        <v>254</v>
      </c>
      <c r="C208" s="486" t="s">
        <v>350</v>
      </c>
      <c r="D208" s="487" t="s">
        <v>489</v>
      </c>
      <c r="E208" s="488">
        <v>8734040</v>
      </c>
      <c r="G208" s="484" t="s">
        <v>488</v>
      </c>
      <c r="H208" s="331" t="str">
        <f>VLOOKUP(B208,'All Schools 23-24 Detail'!$C:$C,1,FALSE)</f>
        <v>Melbourn Village College</v>
      </c>
      <c r="AA208" s="339"/>
    </row>
    <row r="209" spans="1:27" hidden="1">
      <c r="A209" s="485">
        <v>8732029</v>
      </c>
      <c r="B209" s="486" t="s">
        <v>36</v>
      </c>
      <c r="C209" s="486" t="s">
        <v>352</v>
      </c>
      <c r="D209" s="487">
        <v>0</v>
      </c>
      <c r="E209" s="488">
        <v>8732029</v>
      </c>
      <c r="G209" s="484" t="s">
        <v>488</v>
      </c>
      <c r="H209" s="331" t="str">
        <f>VLOOKUP(B209,'All Schools 23-24 Detail'!$C:$C,1,FALSE)</f>
        <v>Meldreth Primary School</v>
      </c>
      <c r="AA209" s="339"/>
    </row>
    <row r="210" spans="1:27" hidden="1">
      <c r="A210" s="485">
        <v>8732030</v>
      </c>
      <c r="B210" s="486" t="s">
        <v>161</v>
      </c>
      <c r="C210" s="486" t="s">
        <v>352</v>
      </c>
      <c r="D210" s="487" t="s">
        <v>489</v>
      </c>
      <c r="E210" s="488">
        <v>8732030</v>
      </c>
      <c r="G210" s="484" t="s">
        <v>488</v>
      </c>
      <c r="H210" s="331" t="str">
        <f>VLOOKUP(B210,'All Schools 23-24 Detail'!$C:$C,1,FALSE)</f>
        <v>Mepal and Witcham Church of England Primary School</v>
      </c>
      <c r="AA210" s="339"/>
    </row>
    <row r="211" spans="1:27" hidden="1">
      <c r="A211" s="485">
        <v>8732059</v>
      </c>
      <c r="B211" s="486" t="s">
        <v>42</v>
      </c>
      <c r="C211" s="486" t="s">
        <v>352</v>
      </c>
      <c r="D211" s="487">
        <v>0</v>
      </c>
      <c r="E211" s="488">
        <v>8732059</v>
      </c>
      <c r="G211" s="484" t="s">
        <v>488</v>
      </c>
      <c r="H211" s="331" t="str">
        <f>VLOOKUP(B211,'All Schools 23-24 Detail'!$C:$C,1,FALSE)</f>
        <v>Meridian Primary School</v>
      </c>
      <c r="AA211" s="339"/>
    </row>
    <row r="212" spans="1:27" hidden="1">
      <c r="A212" s="485">
        <v>8732257</v>
      </c>
      <c r="B212" s="486" t="s">
        <v>209</v>
      </c>
      <c r="C212" s="486" t="s">
        <v>352</v>
      </c>
      <c r="D212" s="487" t="s">
        <v>489</v>
      </c>
      <c r="E212" s="488">
        <v>8732257</v>
      </c>
      <c r="G212" s="484" t="s">
        <v>488</v>
      </c>
      <c r="H212" s="331" t="str">
        <f>VLOOKUP(B212,'All Schools 23-24 Detail'!$C:$C,1,FALSE)</f>
        <v>Middlefield Primary Academy</v>
      </c>
      <c r="AA212" s="339"/>
    </row>
    <row r="213" spans="1:27" hidden="1">
      <c r="A213" s="485">
        <v>8732447</v>
      </c>
      <c r="B213" s="486" t="s">
        <v>212</v>
      </c>
      <c r="C213" s="486" t="s">
        <v>352</v>
      </c>
      <c r="D213" s="487" t="s">
        <v>489</v>
      </c>
      <c r="E213" s="488">
        <v>8732447</v>
      </c>
      <c r="G213" s="484" t="s">
        <v>488</v>
      </c>
      <c r="H213" s="331" t="str">
        <f>VLOOKUP(B213,'All Schools 23-24 Detail'!$C:$C,1,FALSE)</f>
        <v>Millfield Primary School</v>
      </c>
      <c r="AA213" s="339"/>
    </row>
    <row r="214" spans="1:27" hidden="1">
      <c r="A214" s="485">
        <v>8733026</v>
      </c>
      <c r="B214" s="486" t="s">
        <v>217</v>
      </c>
      <c r="C214" s="486" t="s">
        <v>352</v>
      </c>
      <c r="D214" s="487" t="s">
        <v>489</v>
      </c>
      <c r="E214" s="488">
        <v>8733026</v>
      </c>
      <c r="G214" s="484" t="s">
        <v>488</v>
      </c>
      <c r="H214" s="331" t="str">
        <f>VLOOKUP(B214,'All Schools 23-24 Detail'!$C:$C,1,FALSE)</f>
        <v>Milton Church of England Primary School</v>
      </c>
      <c r="AA214" s="339"/>
    </row>
    <row r="215" spans="1:27" hidden="1">
      <c r="A215" s="485">
        <v>8733386</v>
      </c>
      <c r="B215" s="486" t="s">
        <v>136</v>
      </c>
      <c r="C215" s="486" t="s">
        <v>352</v>
      </c>
      <c r="D215" s="487">
        <v>0</v>
      </c>
      <c r="E215" s="488">
        <v>8733386</v>
      </c>
      <c r="G215" s="484" t="s">
        <v>488</v>
      </c>
      <c r="H215" s="331" t="str">
        <f>VLOOKUP(B215,'All Schools 23-24 Detail'!$C:$C,1,FALSE)</f>
        <v>Milton Road Primary School</v>
      </c>
      <c r="AA215" s="339"/>
    </row>
    <row r="216" spans="1:27" hidden="1">
      <c r="A216" s="485">
        <v>8732449</v>
      </c>
      <c r="B216" s="486" t="s">
        <v>93</v>
      </c>
      <c r="C216" s="486" t="s">
        <v>352</v>
      </c>
      <c r="D216" s="487">
        <v>0</v>
      </c>
      <c r="E216" s="488">
        <v>8732449</v>
      </c>
      <c r="G216" s="484" t="s">
        <v>488</v>
      </c>
      <c r="H216" s="331" t="str">
        <f>VLOOKUP(B216,'All Schools 23-24 Detail'!$C:$C,1,FALSE)</f>
        <v>Monkfield Park Primary School</v>
      </c>
      <c r="AA216" s="339"/>
    </row>
    <row r="217" spans="1:27" hidden="1">
      <c r="A217" s="485">
        <v>8732107</v>
      </c>
      <c r="B217" s="486" t="s">
        <v>55</v>
      </c>
      <c r="C217" s="486" t="s">
        <v>352</v>
      </c>
      <c r="D217" s="487">
        <v>0</v>
      </c>
      <c r="E217" s="488">
        <v>8732107</v>
      </c>
      <c r="G217" s="484" t="s">
        <v>488</v>
      </c>
      <c r="H217" s="331" t="str">
        <f>VLOOKUP(B217,'All Schools 23-24 Detail'!$C:$C,1,FALSE)</f>
        <v>Morley Memorial Primary School</v>
      </c>
      <c r="AA217" s="339"/>
    </row>
    <row r="218" spans="1:27" hidden="1">
      <c r="A218" s="485">
        <v>8732053</v>
      </c>
      <c r="B218" s="486" t="s">
        <v>176</v>
      </c>
      <c r="C218" s="486" t="s">
        <v>352</v>
      </c>
      <c r="D218" s="487" t="s">
        <v>489</v>
      </c>
      <c r="E218" s="488">
        <v>8732053</v>
      </c>
      <c r="G218" s="484" t="s">
        <v>488</v>
      </c>
      <c r="H218" s="331" t="str">
        <f>VLOOKUP(B218,'All Schools 23-24 Detail'!$C:$C,1,FALSE)</f>
        <v>Murrow Primary Academy</v>
      </c>
      <c r="V218" s="8"/>
      <c r="W218" s="8"/>
      <c r="X218" s="8"/>
      <c r="Y218" s="8"/>
      <c r="AA218" s="339"/>
    </row>
    <row r="219" spans="1:27" hidden="1">
      <c r="A219" s="485">
        <v>8734003</v>
      </c>
      <c r="B219" s="486" t="s">
        <v>238</v>
      </c>
      <c r="C219" s="486" t="s">
        <v>350</v>
      </c>
      <c r="D219" s="487" t="s">
        <v>489</v>
      </c>
      <c r="E219" s="488">
        <v>8734003</v>
      </c>
      <c r="G219" s="484" t="s">
        <v>488</v>
      </c>
      <c r="H219" s="331" t="str">
        <f>VLOOKUP(B219,'All Schools 23-24 Detail'!$C:$C,1,FALSE)</f>
        <v>Neale-Wade Academy</v>
      </c>
      <c r="AA219" s="339"/>
    </row>
    <row r="220" spans="1:27" hidden="1">
      <c r="A220" s="485">
        <v>8732088</v>
      </c>
      <c r="B220" s="486" t="s">
        <v>192</v>
      </c>
      <c r="C220" s="486" t="s">
        <v>352</v>
      </c>
      <c r="D220" s="487" t="s">
        <v>489</v>
      </c>
      <c r="E220" s="488">
        <v>8732088</v>
      </c>
      <c r="G220" s="484" t="s">
        <v>488</v>
      </c>
      <c r="H220" s="331" t="str">
        <f>VLOOKUP(B220,'All Schools 23-24 Detail'!$C:$C,1,FALSE)</f>
        <v>New Road Primary &amp; Nursery School</v>
      </c>
      <c r="AA220" s="339"/>
    </row>
    <row r="221" spans="1:27" hidden="1">
      <c r="A221" s="485">
        <v>8732109</v>
      </c>
      <c r="B221" s="486" t="s">
        <v>56</v>
      </c>
      <c r="C221" s="486" t="s">
        <v>352</v>
      </c>
      <c r="D221" s="487">
        <v>0</v>
      </c>
      <c r="E221" s="488">
        <v>8732109</v>
      </c>
      <c r="G221" s="484" t="s">
        <v>488</v>
      </c>
      <c r="H221" s="331" t="str">
        <f>VLOOKUP(B221,'All Schools 23-24 Detail'!$C:$C,1,FALSE)</f>
        <v>Newnham Croft Primary School</v>
      </c>
      <c r="AA221" s="339"/>
    </row>
    <row r="222" spans="1:27" hidden="1">
      <c r="A222" s="485">
        <v>8734005</v>
      </c>
      <c r="B222" s="486" t="s">
        <v>240</v>
      </c>
      <c r="C222" s="486" t="s">
        <v>350</v>
      </c>
      <c r="D222" s="487" t="s">
        <v>489</v>
      </c>
      <c r="E222" s="488">
        <v>8734005</v>
      </c>
      <c r="G222" s="484" t="s">
        <v>488</v>
      </c>
      <c r="H222" s="331" t="str">
        <f>VLOOKUP(B222,'All Schools 23-24 Detail'!$C:$C,1,FALSE)</f>
        <v>North Cambridge Academy</v>
      </c>
      <c r="AA222" s="339"/>
    </row>
    <row r="223" spans="1:27" hidden="1">
      <c r="A223" s="485">
        <v>8734028</v>
      </c>
      <c r="B223" s="486" t="s">
        <v>250</v>
      </c>
      <c r="C223" s="486" t="s">
        <v>350</v>
      </c>
      <c r="D223" s="487" t="s">
        <v>489</v>
      </c>
      <c r="E223" s="488">
        <v>8734028</v>
      </c>
      <c r="G223" s="489" t="s">
        <v>633</v>
      </c>
      <c r="H223" s="331" t="str">
        <f>VLOOKUP(B223,'All Schools 23-24 Detail'!$C:$C,1,FALSE)</f>
        <v>Northstowe Secondary School</v>
      </c>
      <c r="AA223" s="339"/>
    </row>
    <row r="224" spans="1:27" hidden="1">
      <c r="A224" s="485">
        <v>8732096</v>
      </c>
      <c r="B224" s="486" t="s">
        <v>196</v>
      </c>
      <c r="C224" s="486" t="s">
        <v>352</v>
      </c>
      <c r="D224" s="487" t="s">
        <v>489</v>
      </c>
      <c r="E224" s="488">
        <v>8732096</v>
      </c>
      <c r="G224" s="484" t="s">
        <v>488</v>
      </c>
      <c r="H224" s="331" t="str">
        <f>VLOOKUP(B224,'All Schools 23-24 Detail'!$C:$C,1,FALSE)</f>
        <v>Oakington CofE Primary School</v>
      </c>
      <c r="AA224" s="339"/>
    </row>
    <row r="225" spans="1:27" hidden="1">
      <c r="A225" s="485">
        <v>8732098</v>
      </c>
      <c r="B225" s="486" t="s">
        <v>197</v>
      </c>
      <c r="C225" s="486" t="s">
        <v>352</v>
      </c>
      <c r="D225" s="487" t="s">
        <v>489</v>
      </c>
      <c r="E225" s="488">
        <v>8732098</v>
      </c>
      <c r="G225" s="484" t="s">
        <v>488</v>
      </c>
      <c r="H225" s="331" t="str">
        <f>VLOOKUP(B225,'All Schools 23-24 Detail'!$C:$C,1,FALSE)</f>
        <v>Offord Primary School</v>
      </c>
      <c r="AA225" s="339"/>
    </row>
    <row r="226" spans="1:27" hidden="1">
      <c r="A226" s="485">
        <v>8733390</v>
      </c>
      <c r="B226" s="486" t="s">
        <v>138</v>
      </c>
      <c r="C226" s="486" t="s">
        <v>352</v>
      </c>
      <c r="D226" s="487">
        <v>0</v>
      </c>
      <c r="E226" s="488">
        <v>8733390</v>
      </c>
      <c r="G226" s="484" t="s">
        <v>488</v>
      </c>
      <c r="H226" s="331" t="str">
        <f>VLOOKUP(B226,'All Schools 23-24 Detail'!$C:$C,1,FALSE)</f>
        <v>Orchard Park Community Primary School</v>
      </c>
      <c r="AA226" s="339"/>
    </row>
    <row r="227" spans="1:27" hidden="1">
      <c r="A227" s="485">
        <v>8732044</v>
      </c>
      <c r="B227" s="486" t="s">
        <v>623</v>
      </c>
      <c r="C227" s="486" t="s">
        <v>352</v>
      </c>
      <c r="D227" s="487" t="s">
        <v>489</v>
      </c>
      <c r="E227" s="488">
        <v>8732044</v>
      </c>
      <c r="G227" s="484" t="s">
        <v>488</v>
      </c>
      <c r="H227" s="331" t="str">
        <f>VLOOKUP(B227,'All Schools 23-24 Detail'!$C:$C,1,FALSE)</f>
        <v>Orchards Church of England Academy</v>
      </c>
      <c r="AA227" s="339"/>
    </row>
    <row r="228" spans="1:27" hidden="1">
      <c r="A228" s="485">
        <v>8732031</v>
      </c>
      <c r="B228" s="486" t="s">
        <v>37</v>
      </c>
      <c r="C228" s="486" t="s">
        <v>352</v>
      </c>
      <c r="D228" s="487">
        <v>0</v>
      </c>
      <c r="E228" s="488">
        <v>8732031</v>
      </c>
      <c r="G228" s="484" t="s">
        <v>488</v>
      </c>
      <c r="H228" s="331" t="str">
        <f>VLOOKUP(B228,'All Schools 23-24 Detail'!$C:$C,1,FALSE)</f>
        <v>Over Primary School</v>
      </c>
      <c r="AA228" s="339"/>
    </row>
    <row r="229" spans="1:27" hidden="1">
      <c r="A229" s="485">
        <v>8735201</v>
      </c>
      <c r="B229" s="486" t="s">
        <v>231</v>
      </c>
      <c r="C229" s="486" t="s">
        <v>352</v>
      </c>
      <c r="D229" s="487" t="s">
        <v>489</v>
      </c>
      <c r="E229" s="488">
        <v>8735201</v>
      </c>
      <c r="G229" s="484" t="s">
        <v>488</v>
      </c>
      <c r="H229" s="331" t="str">
        <f>VLOOKUP(B229,'All Schools 23-24 Detail'!$C:$C,1,FALSE)</f>
        <v>Park Lane Primary &amp; Nursery School</v>
      </c>
      <c r="AA229" s="339"/>
    </row>
    <row r="230" spans="1:27" hidden="1">
      <c r="A230" s="485">
        <v>8733350</v>
      </c>
      <c r="B230" s="486" t="s">
        <v>129</v>
      </c>
      <c r="C230" s="486" t="s">
        <v>352</v>
      </c>
      <c r="D230" s="487">
        <v>0</v>
      </c>
      <c r="E230" s="488">
        <v>8733350</v>
      </c>
      <c r="G230" s="484" t="s">
        <v>488</v>
      </c>
      <c r="H230" s="331" t="str">
        <f>VLOOKUP(B230,'All Schools 23-24 Detail'!$C:$C,1,FALSE)</f>
        <v>Park Street CofE Primary School</v>
      </c>
      <c r="AA230" s="339"/>
    </row>
    <row r="231" spans="1:27" hidden="1">
      <c r="A231" s="485">
        <v>8734027</v>
      </c>
      <c r="B231" s="486" t="s">
        <v>249</v>
      </c>
      <c r="C231" s="486" t="s">
        <v>350</v>
      </c>
      <c r="D231" s="487" t="s">
        <v>489</v>
      </c>
      <c r="E231" s="488">
        <v>8734027</v>
      </c>
      <c r="G231" s="484" t="s">
        <v>488</v>
      </c>
      <c r="H231" s="331" t="str">
        <f>VLOOKUP(B231,'All Schools 23-24 Detail'!$C:$C,1,FALSE)</f>
        <v>Parkside Community College</v>
      </c>
      <c r="AA231" s="339"/>
    </row>
    <row r="232" spans="1:27" hidden="1">
      <c r="A232" s="485">
        <v>8733302</v>
      </c>
      <c r="B232" s="486" t="s">
        <v>123</v>
      </c>
      <c r="C232" s="486" t="s">
        <v>352</v>
      </c>
      <c r="D232" s="487" t="s">
        <v>489</v>
      </c>
      <c r="E232" s="488">
        <v>8733302</v>
      </c>
      <c r="G232" s="489" t="s">
        <v>634</v>
      </c>
      <c r="H232" s="331" t="str">
        <f>VLOOKUP(B232,'All Schools 23-24 Detail'!$C:$C,1,FALSE)</f>
        <v>Pathfinder Primary School</v>
      </c>
      <c r="AA232" s="339"/>
    </row>
    <row r="233" spans="1:27" hidden="1">
      <c r="A233" s="485">
        <v>8732094</v>
      </c>
      <c r="B233" s="486" t="s">
        <v>195</v>
      </c>
      <c r="C233" s="486" t="s">
        <v>352</v>
      </c>
      <c r="D233" s="487" t="s">
        <v>489</v>
      </c>
      <c r="E233" s="488">
        <v>8732094</v>
      </c>
      <c r="G233" s="484" t="s">
        <v>488</v>
      </c>
      <c r="H233" s="331" t="str">
        <f>VLOOKUP(B233,'All Schools 23-24 Detail'!$C:$C,1,FALSE)</f>
        <v>Peckover Primary School</v>
      </c>
      <c r="AA233" s="339"/>
    </row>
    <row r="234" spans="1:27" hidden="1">
      <c r="A234" s="485">
        <v>8732033</v>
      </c>
      <c r="B234" s="486" t="s">
        <v>38</v>
      </c>
      <c r="C234" s="486" t="s">
        <v>352</v>
      </c>
      <c r="D234" s="487">
        <v>0</v>
      </c>
      <c r="E234" s="488">
        <v>8732033</v>
      </c>
      <c r="G234" s="484" t="s">
        <v>488</v>
      </c>
      <c r="H234" s="331" t="str">
        <f>VLOOKUP(B234,'All Schools 23-24 Detail'!$C:$C,1,FALSE)</f>
        <v>Pendragon Community Primary School</v>
      </c>
      <c r="AA234" s="339"/>
    </row>
    <row r="235" spans="1:27" hidden="1">
      <c r="A235" s="485">
        <v>8733331</v>
      </c>
      <c r="B235" s="486" t="s">
        <v>128</v>
      </c>
      <c r="C235" s="486" t="s">
        <v>352</v>
      </c>
      <c r="D235" s="487">
        <v>0</v>
      </c>
      <c r="E235" s="488">
        <v>8733331</v>
      </c>
      <c r="G235" s="484" t="s">
        <v>488</v>
      </c>
      <c r="H235" s="331" t="str">
        <f>VLOOKUP(B235,'All Schools 23-24 Detail'!$C:$C,1,FALSE)</f>
        <v>Petersfield CofE Aided Primary School</v>
      </c>
      <c r="AA235" s="339"/>
    </row>
    <row r="236" spans="1:27" hidden="1">
      <c r="A236" s="485">
        <v>8732239</v>
      </c>
      <c r="B236" s="486" t="s">
        <v>71</v>
      </c>
      <c r="C236" s="486" t="s">
        <v>352</v>
      </c>
      <c r="D236" s="487">
        <v>0</v>
      </c>
      <c r="E236" s="488">
        <v>8732239</v>
      </c>
      <c r="G236" s="484" t="s">
        <v>488</v>
      </c>
      <c r="H236" s="331" t="str">
        <f>VLOOKUP(B236,'All Schools 23-24 Detail'!$C:$C,1,FALSE)</f>
        <v>Priory Junior School</v>
      </c>
      <c r="AA236" s="339"/>
    </row>
    <row r="237" spans="1:27" hidden="1">
      <c r="A237" s="485">
        <v>8732219</v>
      </c>
      <c r="B237" s="486" t="s">
        <v>68</v>
      </c>
      <c r="C237" s="486" t="s">
        <v>352</v>
      </c>
      <c r="D237" s="487">
        <v>0</v>
      </c>
      <c r="E237" s="488">
        <v>8732219</v>
      </c>
      <c r="G237" s="484" t="s">
        <v>488</v>
      </c>
      <c r="H237" s="331" t="str">
        <f>VLOOKUP(B237,'All Schools 23-24 Detail'!$C:$C,1,FALSE)</f>
        <v>Priory Park Infant School &amp; Playgroup</v>
      </c>
      <c r="AA237" s="339"/>
    </row>
    <row r="238" spans="1:27" hidden="1">
      <c r="A238" s="485">
        <v>8732333</v>
      </c>
      <c r="B238" s="486" t="s">
        <v>86</v>
      </c>
      <c r="C238" s="486" t="s">
        <v>352</v>
      </c>
      <c r="D238" s="487">
        <v>0</v>
      </c>
      <c r="E238" s="488">
        <v>8732333</v>
      </c>
      <c r="G238" s="484" t="s">
        <v>488</v>
      </c>
      <c r="H238" s="331" t="str">
        <f>VLOOKUP(B238,'All Schools 23-24 Detail'!$C:$C,1,FALSE)</f>
        <v>Queen Edith Primary School</v>
      </c>
      <c r="AA238" s="339"/>
    </row>
    <row r="239" spans="1:27" hidden="1">
      <c r="A239" s="485">
        <v>8733946</v>
      </c>
      <c r="B239" s="486" t="s">
        <v>143</v>
      </c>
      <c r="C239" s="486" t="s">
        <v>352</v>
      </c>
      <c r="D239" s="487">
        <v>0</v>
      </c>
      <c r="E239" s="488">
        <v>8733946</v>
      </c>
      <c r="G239" s="484" t="s">
        <v>488</v>
      </c>
      <c r="H239" s="331" t="str">
        <f>VLOOKUP(B239,'All Schools 23-24 Detail'!$C:$C,1,FALSE)</f>
        <v>Queen Emma Primary School</v>
      </c>
      <c r="AA239" s="339"/>
    </row>
    <row r="240" spans="1:27" hidden="1">
      <c r="A240" s="485">
        <v>8732020</v>
      </c>
      <c r="B240" s="486" t="s">
        <v>153</v>
      </c>
      <c r="C240" s="486" t="s">
        <v>352</v>
      </c>
      <c r="D240" s="487" t="s">
        <v>489</v>
      </c>
      <c r="E240" s="488">
        <v>8732020</v>
      </c>
      <c r="G240" s="484" t="s">
        <v>488</v>
      </c>
      <c r="H240" s="331" t="str">
        <f>VLOOKUP(B240,'All Schools 23-24 Detail'!$C:$C,1,FALSE)</f>
        <v>Ramnoth Junior School</v>
      </c>
      <c r="AA240" s="339"/>
    </row>
    <row r="241" spans="1:27" hidden="1">
      <c r="A241" s="485">
        <v>8732218</v>
      </c>
      <c r="B241" s="486" t="s">
        <v>204</v>
      </c>
      <c r="C241" s="486" t="s">
        <v>352</v>
      </c>
      <c r="D241" s="487" t="s">
        <v>489</v>
      </c>
      <c r="E241" s="488">
        <v>8732218</v>
      </c>
      <c r="G241" s="484" t="s">
        <v>488</v>
      </c>
      <c r="H241" s="331" t="str">
        <f>VLOOKUP(B241,'All Schools 23-24 Detail'!$C:$C,1,FALSE)</f>
        <v>Ramsey Junior School</v>
      </c>
      <c r="AA241" s="339"/>
    </row>
    <row r="242" spans="1:27" hidden="1">
      <c r="A242" s="485">
        <v>8732216</v>
      </c>
      <c r="B242" s="486" t="s">
        <v>203</v>
      </c>
      <c r="C242" s="486" t="s">
        <v>352</v>
      </c>
      <c r="D242" s="487" t="s">
        <v>489</v>
      </c>
      <c r="E242" s="488">
        <v>8732216</v>
      </c>
      <c r="G242" s="484" t="s">
        <v>488</v>
      </c>
      <c r="H242" s="331" t="str">
        <f>VLOOKUP(B242,'All Schools 23-24 Detail'!$C:$C,1,FALSE)</f>
        <v>Ramsey Spinning Infant School</v>
      </c>
      <c r="AA242" s="339"/>
    </row>
    <row r="243" spans="1:27" hidden="1">
      <c r="A243" s="485">
        <v>8732453</v>
      </c>
      <c r="B243" s="486" t="s">
        <v>95</v>
      </c>
      <c r="C243" s="486" t="s">
        <v>352</v>
      </c>
      <c r="D243" s="487">
        <v>0</v>
      </c>
      <c r="E243" s="488">
        <v>8732453</v>
      </c>
      <c r="G243" s="484" t="s">
        <v>488</v>
      </c>
      <c r="H243" s="331" t="str">
        <f>VLOOKUP(B243,'All Schools 23-24 Detail'!$C:$C,1,FALSE)</f>
        <v>Ridgefield Primary School</v>
      </c>
      <c r="AA243" s="339"/>
    </row>
    <row r="244" spans="1:8" hidden="1">
      <c r="A244" s="485">
        <v>8732070</v>
      </c>
      <c r="B244" s="486" t="s">
        <v>48</v>
      </c>
      <c r="C244" s="486" t="s">
        <v>352</v>
      </c>
      <c r="D244" s="487">
        <v>0</v>
      </c>
      <c r="E244" s="488">
        <v>8732070</v>
      </c>
      <c r="G244" s="484" t="s">
        <v>488</v>
      </c>
      <c r="H244" s="331" t="str">
        <f>VLOOKUP(B244,'All Schools 23-24 Detail'!$C:$C,1,FALSE)</f>
        <v>Robert Arkenstall Primary School</v>
      </c>
    </row>
    <row r="245" spans="1:8" hidden="1">
      <c r="A245" s="485">
        <v>8735408</v>
      </c>
      <c r="B245" s="486" t="s">
        <v>264</v>
      </c>
      <c r="C245" s="486" t="s">
        <v>350</v>
      </c>
      <c r="D245" s="487" t="s">
        <v>489</v>
      </c>
      <c r="E245" s="488">
        <v>8735408</v>
      </c>
      <c r="G245" s="484" t="s">
        <v>488</v>
      </c>
      <c r="H245" s="331" t="str">
        <f>VLOOKUP(B245,'All Schools 23-24 Detail'!$C:$C,1,FALSE)</f>
        <v>Sawston Village College</v>
      </c>
    </row>
    <row r="246" spans="1:8" hidden="1">
      <c r="A246" s="485">
        <v>8732255</v>
      </c>
      <c r="B246" s="486" t="s">
        <v>75</v>
      </c>
      <c r="C246" s="486" t="s">
        <v>352</v>
      </c>
      <c r="D246" s="487">
        <v>0</v>
      </c>
      <c r="E246" s="488">
        <v>8732255</v>
      </c>
      <c r="G246" s="484" t="s">
        <v>488</v>
      </c>
      <c r="H246" s="331" t="str">
        <f>VLOOKUP(B246,'All Schools 23-24 Detail'!$C:$C,1,FALSE)</f>
        <v>Sawtry Infants' School</v>
      </c>
    </row>
    <row r="247" spans="1:8" hidden="1">
      <c r="A247" s="485">
        <v>8732220</v>
      </c>
      <c r="B247" s="486" t="s">
        <v>205</v>
      </c>
      <c r="C247" s="486" t="s">
        <v>352</v>
      </c>
      <c r="D247" s="487" t="s">
        <v>489</v>
      </c>
      <c r="E247" s="488">
        <v>8732220</v>
      </c>
      <c r="G247" s="484" t="s">
        <v>488</v>
      </c>
      <c r="H247" s="331" t="str">
        <f>VLOOKUP(B247,'All Schools 23-24 Detail'!$C:$C,1,FALSE)</f>
        <v>Sawtry Junior Academy</v>
      </c>
    </row>
    <row r="248" spans="1:8" hidden="1">
      <c r="A248" s="485">
        <v>8735403</v>
      </c>
      <c r="B248" s="486" t="s">
        <v>262</v>
      </c>
      <c r="C248" s="486" t="s">
        <v>350</v>
      </c>
      <c r="D248" s="487" t="s">
        <v>489</v>
      </c>
      <c r="E248" s="488">
        <v>8735403</v>
      </c>
      <c r="G248" s="484" t="s">
        <v>488</v>
      </c>
      <c r="H248" s="331" t="str">
        <f>VLOOKUP(B248,'All Schools 23-24 Detail'!$C:$C,1,FALSE)</f>
        <v>Sawtry Village Academy</v>
      </c>
    </row>
    <row r="249" spans="1:8" hidden="1">
      <c r="A249" s="485">
        <v>8732115</v>
      </c>
      <c r="B249" s="486" t="s">
        <v>57</v>
      </c>
      <c r="C249" s="486" t="s">
        <v>352</v>
      </c>
      <c r="D249" s="487">
        <v>0</v>
      </c>
      <c r="E249" s="488">
        <v>8732115</v>
      </c>
      <c r="G249" s="484" t="s">
        <v>488</v>
      </c>
      <c r="H249" s="331" t="str">
        <f>VLOOKUP(B249,'All Schools 23-24 Detail'!$C:$C,1,FALSE)</f>
        <v>Shirley Community Primary School</v>
      </c>
    </row>
    <row r="250" spans="1:8" hidden="1">
      <c r="A250" s="485">
        <v>8734051</v>
      </c>
      <c r="B250" s="486" t="s">
        <v>255</v>
      </c>
      <c r="C250" s="486" t="s">
        <v>350</v>
      </c>
      <c r="D250" s="487" t="s">
        <v>489</v>
      </c>
      <c r="E250" s="488">
        <v>8734051</v>
      </c>
      <c r="G250" s="484" t="s">
        <v>488</v>
      </c>
      <c r="H250" s="331" t="str">
        <f>VLOOKUP(B250,'All Schools 23-24 Detail'!$C:$C,1,FALSE)</f>
        <v>Sir Harry Smith Community College</v>
      </c>
    </row>
    <row r="251" spans="1:8" hidden="1">
      <c r="A251" s="485">
        <v>8735415</v>
      </c>
      <c r="B251" s="486" t="s">
        <v>267</v>
      </c>
      <c r="C251" s="486" t="s">
        <v>350</v>
      </c>
      <c r="D251" s="487" t="s">
        <v>489</v>
      </c>
      <c r="E251" s="488">
        <v>8735415</v>
      </c>
      <c r="G251" s="484" t="s">
        <v>488</v>
      </c>
      <c r="H251" s="331" t="str">
        <f>VLOOKUP(B251,'All Schools 23-24 Detail'!$C:$C,1,FALSE)</f>
        <v>Soham Village College</v>
      </c>
    </row>
    <row r="252" spans="1:8" hidden="1">
      <c r="A252" s="485">
        <v>8732089</v>
      </c>
      <c r="B252" s="486" t="s">
        <v>193</v>
      </c>
      <c r="C252" s="486" t="s">
        <v>352</v>
      </c>
      <c r="D252" s="487" t="s">
        <v>489</v>
      </c>
      <c r="E252" s="488">
        <v>8732089</v>
      </c>
      <c r="G252" s="484" t="s">
        <v>488</v>
      </c>
      <c r="H252" s="331" t="str">
        <f>VLOOKUP(B252,'All Schools 23-24 Detail'!$C:$C,1,FALSE)</f>
        <v>Somersham Primary School</v>
      </c>
    </row>
    <row r="253" spans="1:8" hidden="1">
      <c r="A253" s="485">
        <v>8732222</v>
      </c>
      <c r="B253" s="486" t="s">
        <v>624</v>
      </c>
      <c r="C253" s="486" t="s">
        <v>352</v>
      </c>
      <c r="D253" s="487" t="s">
        <v>489</v>
      </c>
      <c r="E253" s="488">
        <v>8732222</v>
      </c>
      <c r="G253" s="484" t="s">
        <v>488</v>
      </c>
      <c r="H253" s="331" t="str">
        <f>VLOOKUP(B253,'All Schools 23-24 Detail'!$C:$C,1,FALSE)</f>
        <v>Spaldwick Primary School</v>
      </c>
    </row>
    <row r="254" spans="1:8" hidden="1">
      <c r="A254" s="485">
        <v>8732329</v>
      </c>
      <c r="B254" s="486" t="s">
        <v>84</v>
      </c>
      <c r="C254" s="486" t="s">
        <v>352</v>
      </c>
      <c r="D254" s="487">
        <v>0</v>
      </c>
      <c r="E254" s="488">
        <v>8732329</v>
      </c>
      <c r="G254" s="484" t="s">
        <v>488</v>
      </c>
      <c r="H254" s="331" t="str">
        <f>VLOOKUP(B254,'All Schools 23-24 Detail'!$C:$C,1,FALSE)</f>
        <v>Spring Meadow Infant School</v>
      </c>
    </row>
    <row r="255" spans="1:8" hidden="1">
      <c r="A255" s="485">
        <v>8733360</v>
      </c>
      <c r="B255" s="486" t="s">
        <v>132</v>
      </c>
      <c r="C255" s="486" t="s">
        <v>352</v>
      </c>
      <c r="D255" s="487">
        <v>0</v>
      </c>
      <c r="E255" s="488">
        <v>8733360</v>
      </c>
      <c r="G255" s="484" t="s">
        <v>488</v>
      </c>
      <c r="H255" s="331" t="str">
        <f>VLOOKUP(B255,'All Schools 23-24 Detail'!$C:$C,1,FALSE)</f>
        <v>St Alban's Catholic Primary School</v>
      </c>
    </row>
    <row r="256" spans="1:8" hidden="1">
      <c r="A256" s="485">
        <v>8733083</v>
      </c>
      <c r="B256" s="486" t="s">
        <v>224</v>
      </c>
      <c r="C256" s="486" t="s">
        <v>352</v>
      </c>
      <c r="D256" s="487" t="s">
        <v>489</v>
      </c>
      <c r="E256" s="488">
        <v>8733083</v>
      </c>
      <c r="G256" s="484" t="s">
        <v>488</v>
      </c>
      <c r="H256" s="331" t="str">
        <f>VLOOKUP(B256,'All Schools 23-24 Detail'!$C:$C,1,FALSE)</f>
        <v>St Andrew's CofE Primary School</v>
      </c>
    </row>
    <row r="257" spans="1:8" hidden="1">
      <c r="A257" s="485">
        <v>8733384</v>
      </c>
      <c r="B257" s="486" t="s">
        <v>135</v>
      </c>
      <c r="C257" s="486" t="s">
        <v>352</v>
      </c>
      <c r="D257" s="487">
        <v>0</v>
      </c>
      <c r="E257" s="488">
        <v>8733384</v>
      </c>
      <c r="G257" s="484" t="s">
        <v>488</v>
      </c>
      <c r="H257" s="331" t="str">
        <f>VLOOKUP(B257,'All Schools 23-24 Detail'!$C:$C,1,FALSE)</f>
        <v>St Anne's CofE Primary School</v>
      </c>
    </row>
    <row r="258" spans="1:8" hidden="1">
      <c r="A258" s="485">
        <v>8734602</v>
      </c>
      <c r="B258" s="486" t="s">
        <v>259</v>
      </c>
      <c r="C258" s="486" t="s">
        <v>350</v>
      </c>
      <c r="D258" s="487" t="s">
        <v>489</v>
      </c>
      <c r="E258" s="488">
        <v>8734602</v>
      </c>
      <c r="G258" s="484" t="s">
        <v>488</v>
      </c>
      <c r="H258" s="331" t="str">
        <f>VLOOKUP(B258,'All Schools 23-24 Detail'!$C:$C,1,FALSE)</f>
        <v>St Bede's Inter-Church School</v>
      </c>
    </row>
    <row r="259" spans="1:8" hidden="1">
      <c r="A259" s="485">
        <v>8735200</v>
      </c>
      <c r="B259" s="486" t="s">
        <v>144</v>
      </c>
      <c r="C259" s="486" t="s">
        <v>352</v>
      </c>
      <c r="D259" s="487">
        <v>0</v>
      </c>
      <c r="E259" s="488">
        <v>8735200</v>
      </c>
      <c r="G259" s="484" t="s">
        <v>488</v>
      </c>
      <c r="H259" s="331" t="str">
        <f>VLOOKUP(B259,'All Schools 23-24 Detail'!$C:$C,1,FALSE)</f>
        <v>St Helen's Primary School</v>
      </c>
    </row>
    <row r="260" spans="1:8" hidden="1">
      <c r="A260" s="485">
        <v>8734064</v>
      </c>
      <c r="B260" s="486" t="s">
        <v>257</v>
      </c>
      <c r="C260" s="486" t="s">
        <v>350</v>
      </c>
      <c r="D260" s="487" t="s">
        <v>489</v>
      </c>
      <c r="E260" s="488">
        <v>8734064</v>
      </c>
      <c r="G260" s="484" t="s">
        <v>488</v>
      </c>
      <c r="H260" s="331" t="str">
        <f>VLOOKUP(B260,'All Schools 23-24 Detail'!$C:$C,1,FALSE)</f>
        <v>St Ivo Academy</v>
      </c>
    </row>
    <row r="261" spans="1:8" hidden="1">
      <c r="A261" s="485">
        <v>8733072</v>
      </c>
      <c r="B261" s="486" t="s">
        <v>223</v>
      </c>
      <c r="C261" s="486" t="s">
        <v>352</v>
      </c>
      <c r="D261" s="487" t="s">
        <v>489</v>
      </c>
      <c r="E261" s="488">
        <v>8733072</v>
      </c>
      <c r="G261" s="484" t="s">
        <v>488</v>
      </c>
      <c r="H261" s="331" t="str">
        <f>VLOOKUP(B261,'All Schools 23-24 Detail'!$C:$C,1,FALSE)</f>
        <v>St John's CofE Primary School</v>
      </c>
    </row>
    <row r="262" spans="1:8" hidden="1">
      <c r="A262" s="485">
        <v>8733366</v>
      </c>
      <c r="B262" s="486" t="s">
        <v>227</v>
      </c>
      <c r="C262" s="486" t="s">
        <v>352</v>
      </c>
      <c r="D262" s="487" t="s">
        <v>489</v>
      </c>
      <c r="E262" s="488">
        <v>8733366</v>
      </c>
      <c r="G262" s="484" t="s">
        <v>488</v>
      </c>
      <c r="H262" s="331" t="str">
        <f>VLOOKUP(B262,'All Schools 23-24 Detail'!$C:$C,1,FALSE)</f>
        <v>St Laurence Catholic Primary School</v>
      </c>
    </row>
    <row r="263" spans="1:8" hidden="1">
      <c r="A263" s="485">
        <v>8732086</v>
      </c>
      <c r="B263" s="486" t="s">
        <v>190</v>
      </c>
      <c r="C263" s="486" t="s">
        <v>352</v>
      </c>
      <c r="D263" s="487" t="s">
        <v>489</v>
      </c>
      <c r="E263" s="488">
        <v>8732086</v>
      </c>
      <c r="G263" s="484" t="s">
        <v>488</v>
      </c>
      <c r="H263" s="331" t="str">
        <f>VLOOKUP(B263,'All Schools 23-24 Detail'!$C:$C,1,FALSE)</f>
        <v>St Luke's CofE Primary School</v>
      </c>
    </row>
    <row r="264" spans="1:8" hidden="1">
      <c r="A264" s="485">
        <v>8732038</v>
      </c>
      <c r="B264" s="486" t="s">
        <v>166</v>
      </c>
      <c r="C264" s="486" t="s">
        <v>352</v>
      </c>
      <c r="D264" s="487" t="s">
        <v>489</v>
      </c>
      <c r="E264" s="488">
        <v>8732038</v>
      </c>
      <c r="G264" s="484" t="s">
        <v>488</v>
      </c>
      <c r="H264" s="331" t="str">
        <f>VLOOKUP(B264,'All Schools 23-24 Detail'!$C:$C,1,FALSE)</f>
        <v>St Mary's Church of England Primary School St Neots</v>
      </c>
    </row>
    <row r="265" spans="1:8" hidden="1">
      <c r="A265" s="485">
        <v>8732317</v>
      </c>
      <c r="B265" s="486" t="s">
        <v>80</v>
      </c>
      <c r="C265" s="486" t="s">
        <v>352</v>
      </c>
      <c r="D265" s="487">
        <v>0</v>
      </c>
      <c r="E265" s="488">
        <v>8732317</v>
      </c>
      <c r="G265" s="484" t="s">
        <v>488</v>
      </c>
      <c r="H265" s="331" t="str">
        <f>VLOOKUP(B265,'All Schools 23-24 Detail'!$C:$C,1,FALSE)</f>
        <v>St Matthew's Primary School</v>
      </c>
    </row>
    <row r="266" spans="1:8" hidden="1">
      <c r="A266" s="485">
        <v>8733356</v>
      </c>
      <c r="B266" s="486" t="s">
        <v>130</v>
      </c>
      <c r="C266" s="486" t="s">
        <v>352</v>
      </c>
      <c r="D266" s="487">
        <v>0</v>
      </c>
      <c r="E266" s="488">
        <v>8733356</v>
      </c>
      <c r="G266" s="484" t="s">
        <v>488</v>
      </c>
      <c r="H266" s="331" t="str">
        <f>VLOOKUP(B266,'All Schools 23-24 Detail'!$C:$C,1,FALSE)</f>
        <v>St Pauls CofE VA Primary School</v>
      </c>
    </row>
    <row r="267" spans="1:8" hidden="1">
      <c r="A267" s="485">
        <v>8732032</v>
      </c>
      <c r="B267" s="486" t="s">
        <v>162</v>
      </c>
      <c r="C267" s="486" t="s">
        <v>352</v>
      </c>
      <c r="D267" s="487" t="s">
        <v>489</v>
      </c>
      <c r="E267" s="488">
        <v>8732032</v>
      </c>
      <c r="G267" s="484" t="s">
        <v>488</v>
      </c>
      <c r="H267" s="331" t="str">
        <f>VLOOKUP(B267,'All Schools 23-24 Detail'!$C:$C,1,FALSE)</f>
        <v>St Peter's CofE Aided Junior School</v>
      </c>
    </row>
    <row r="268" spans="1:8" hidden="1">
      <c r="A268" s="485">
        <v>8735412</v>
      </c>
      <c r="B268" s="486" t="s">
        <v>266</v>
      </c>
      <c r="C268" s="486" t="s">
        <v>350</v>
      </c>
      <c r="D268" s="487" t="s">
        <v>489</v>
      </c>
      <c r="E268" s="488">
        <v>8735412</v>
      </c>
      <c r="G268" s="484" t="s">
        <v>488</v>
      </c>
      <c r="H268" s="331" t="str">
        <f>VLOOKUP(B268,'All Schools 23-24 Detail'!$C:$C,1,FALSE)</f>
        <v>St Peter's School</v>
      </c>
    </row>
    <row r="269" spans="1:8" hidden="1">
      <c r="A269" s="485">
        <v>8733358</v>
      </c>
      <c r="B269" s="486" t="s">
        <v>131</v>
      </c>
      <c r="C269" s="486" t="s">
        <v>352</v>
      </c>
      <c r="D269" s="487">
        <v>0</v>
      </c>
      <c r="E269" s="488">
        <v>8733358</v>
      </c>
      <c r="G269" s="484" t="s">
        <v>488</v>
      </c>
      <c r="H269" s="331" t="str">
        <f>VLOOKUP(B269,'All Schools 23-24 Detail'!$C:$C,1,FALSE)</f>
        <v>St Philip's CofE Aided Primary School</v>
      </c>
    </row>
    <row r="270" spans="1:8" hidden="1">
      <c r="A270" s="485">
        <v>8732041</v>
      </c>
      <c r="B270" s="486" t="s">
        <v>168</v>
      </c>
      <c r="C270" s="486" t="s">
        <v>352</v>
      </c>
      <c r="D270" s="487" t="s">
        <v>489</v>
      </c>
      <c r="E270" s="488">
        <v>8732041</v>
      </c>
      <c r="G270" s="484" t="s">
        <v>488</v>
      </c>
      <c r="H270" s="331" t="str">
        <f>VLOOKUP(B270,'All Schools 23-24 Detail'!$C:$C,1,FALSE)</f>
        <v>Stapleford Community Primary School</v>
      </c>
    </row>
    <row r="271" spans="1:8" hidden="1">
      <c r="A271" s="485">
        <v>8733029</v>
      </c>
      <c r="B271" s="486" t="s">
        <v>105</v>
      </c>
      <c r="C271" s="486" t="s">
        <v>352</v>
      </c>
      <c r="D271" s="487">
        <v>0</v>
      </c>
      <c r="E271" s="488">
        <v>8733029</v>
      </c>
      <c r="G271" s="484" t="s">
        <v>488</v>
      </c>
      <c r="H271" s="331" t="str">
        <f>VLOOKUP(B271,'All Schools 23-24 Detail'!$C:$C,1,FALSE)</f>
        <v>Steeple Morden CofE VC Primary School</v>
      </c>
    </row>
    <row r="272" spans="1:8" hidden="1">
      <c r="A272" s="485">
        <v>8732071</v>
      </c>
      <c r="B272" s="486" t="s">
        <v>182</v>
      </c>
      <c r="C272" s="486" t="s">
        <v>352</v>
      </c>
      <c r="D272" s="487" t="s">
        <v>489</v>
      </c>
      <c r="E272" s="488">
        <v>8732071</v>
      </c>
      <c r="G272" s="484" t="s">
        <v>488</v>
      </c>
      <c r="H272" s="331" t="str">
        <f>VLOOKUP(B272,'All Schools 23-24 Detail'!$C:$C,1,FALSE)</f>
        <v>Stilton Church of England Primary Academy</v>
      </c>
    </row>
    <row r="273" spans="1:8" hidden="1">
      <c r="A273" s="485">
        <v>8732084</v>
      </c>
      <c r="B273" s="486" t="s">
        <v>53</v>
      </c>
      <c r="C273" s="486" t="s">
        <v>352</v>
      </c>
      <c r="D273" s="487">
        <v>0</v>
      </c>
      <c r="E273" s="488">
        <v>8732084</v>
      </c>
      <c r="G273" s="484" t="s">
        <v>488</v>
      </c>
      <c r="H273" s="331" t="str">
        <f>VLOOKUP(B273,'All Schools 23-24 Detail'!$C:$C,1,FALSE)</f>
        <v>Stretham Community Primary School</v>
      </c>
    </row>
    <row r="274" spans="1:8" hidden="1">
      <c r="A274" s="485">
        <v>8732443</v>
      </c>
      <c r="B274" s="486" t="s">
        <v>90</v>
      </c>
      <c r="C274" s="486" t="s">
        <v>352</v>
      </c>
      <c r="D274" s="487">
        <v>0</v>
      </c>
      <c r="E274" s="488">
        <v>8732443</v>
      </c>
      <c r="G274" s="484" t="s">
        <v>488</v>
      </c>
      <c r="H274" s="331" t="str">
        <f>VLOOKUP(B274,'All Schools 23-24 Detail'!$C:$C,1,FALSE)</f>
        <v>Stukeley Meadows Primary School</v>
      </c>
    </row>
    <row r="275" spans="1:8" hidden="1">
      <c r="A275" s="485">
        <v>8733052</v>
      </c>
      <c r="B275" s="486" t="s">
        <v>110</v>
      </c>
      <c r="C275" s="486" t="s">
        <v>352</v>
      </c>
      <c r="D275" s="487">
        <v>0</v>
      </c>
      <c r="E275" s="488">
        <v>8733052</v>
      </c>
      <c r="G275" s="484" t="s">
        <v>488</v>
      </c>
      <c r="H275" s="331" t="str">
        <f>VLOOKUP(B275,'All Schools 23-24 Detail'!$C:$C,1,FALSE)</f>
        <v>Sutton CofE VC Primary School</v>
      </c>
    </row>
    <row r="276" spans="1:8" hidden="1">
      <c r="A276" s="485">
        <v>8733037</v>
      </c>
      <c r="B276" s="486" t="s">
        <v>218</v>
      </c>
      <c r="C276" s="486" t="s">
        <v>352</v>
      </c>
      <c r="D276" s="487" t="s">
        <v>489</v>
      </c>
      <c r="E276" s="488">
        <v>8733037</v>
      </c>
      <c r="G276" s="484" t="s">
        <v>488</v>
      </c>
      <c r="H276" s="331" t="str">
        <f>VLOOKUP(B276,'All Schools 23-24 Detail'!$C:$C,1,FALSE)</f>
        <v>Swaffham Bulbeck Church of England Primary School</v>
      </c>
    </row>
    <row r="277" spans="1:8" hidden="1">
      <c r="A277" s="485">
        <v>8732081</v>
      </c>
      <c r="B277" s="486" t="s">
        <v>188</v>
      </c>
      <c r="C277" s="486" t="s">
        <v>352</v>
      </c>
      <c r="D277" s="487" t="s">
        <v>489</v>
      </c>
      <c r="E277" s="488">
        <v>8732081</v>
      </c>
      <c r="G277" s="484" t="s">
        <v>488</v>
      </c>
      <c r="H277" s="331" t="str">
        <f>VLOOKUP(B277,'All Schools 23-24 Detail'!$C:$C,1,FALSE)</f>
        <v>Swaffham Prior Church of England Primary School</v>
      </c>
    </row>
    <row r="278" spans="1:8" hidden="1">
      <c r="A278" s="485">
        <v>8732046</v>
      </c>
      <c r="B278" s="486" t="s">
        <v>39</v>
      </c>
      <c r="C278" s="486" t="s">
        <v>352</v>
      </c>
      <c r="D278" s="487">
        <v>0</v>
      </c>
      <c r="E278" s="488">
        <v>8732046</v>
      </c>
      <c r="G278" s="484" t="s">
        <v>488</v>
      </c>
      <c r="H278" s="331" t="str">
        <f>VLOOKUP(B278,'All Schools 23-24 Detail'!$C:$C,1,FALSE)</f>
        <v>Swavesey Primary School</v>
      </c>
    </row>
    <row r="279" spans="1:8" hidden="1">
      <c r="A279" s="485">
        <v>8734007</v>
      </c>
      <c r="B279" s="486" t="s">
        <v>242</v>
      </c>
      <c r="C279" s="486" t="s">
        <v>350</v>
      </c>
      <c r="D279" s="487" t="s">
        <v>489</v>
      </c>
      <c r="E279" s="488">
        <v>8734007</v>
      </c>
      <c r="G279" s="484" t="s">
        <v>488</v>
      </c>
      <c r="H279" s="331" t="str">
        <f>VLOOKUP(B279,'All Schools 23-24 Detail'!$C:$C,1,FALSE)</f>
        <v>Swavesey Village College</v>
      </c>
    </row>
    <row r="280" spans="1:8" hidden="1">
      <c r="A280" s="485">
        <v>8733325</v>
      </c>
      <c r="B280" s="486" t="s">
        <v>127</v>
      </c>
      <c r="C280" s="486" t="s">
        <v>352</v>
      </c>
      <c r="D280" s="487">
        <v>0</v>
      </c>
      <c r="E280" s="488">
        <v>8733325</v>
      </c>
      <c r="G280" s="484" t="s">
        <v>488</v>
      </c>
      <c r="H280" s="331" t="str">
        <f>VLOOKUP(B280,'All Schools 23-24 Detail'!$C:$C,1,FALSE)</f>
        <v>Teversham CofE VA Primary School</v>
      </c>
    </row>
    <row r="281" spans="1:8" hidden="1">
      <c r="A281" s="485">
        <v>8732217</v>
      </c>
      <c r="B281" s="486" t="s">
        <v>67</v>
      </c>
      <c r="C281" s="486" t="s">
        <v>352</v>
      </c>
      <c r="D281" s="487">
        <v>0</v>
      </c>
      <c r="E281" s="488">
        <v>8732217</v>
      </c>
      <c r="G281" s="484" t="s">
        <v>488</v>
      </c>
      <c r="H281" s="331" t="str">
        <f>VLOOKUP(B281,'All Schools 23-24 Detail'!$C:$C,1,FALSE)</f>
        <v>The Ashbeach Primary School</v>
      </c>
    </row>
    <row r="282" spans="1:8" hidden="1">
      <c r="A282" s="485">
        <v>8733943</v>
      </c>
      <c r="B282" s="486" t="s">
        <v>141</v>
      </c>
      <c r="C282" s="486" t="s">
        <v>352</v>
      </c>
      <c r="D282" s="487">
        <v>0</v>
      </c>
      <c r="E282" s="488">
        <v>8733943</v>
      </c>
      <c r="G282" s="484" t="s">
        <v>488</v>
      </c>
      <c r="H282" s="331" t="str">
        <f>VLOOKUP(B282,'All Schools 23-24 Detail'!$C:$C,1,FALSE)</f>
        <v>The Bellbird Primary School</v>
      </c>
    </row>
    <row r="283" spans="1:8" hidden="1">
      <c r="A283" s="485">
        <v>8733368</v>
      </c>
      <c r="B283" s="486" t="s">
        <v>133</v>
      </c>
      <c r="C283" s="486" t="s">
        <v>352</v>
      </c>
      <c r="D283" s="487">
        <v>0</v>
      </c>
      <c r="E283" s="488">
        <v>8733368</v>
      </c>
      <c r="G283" s="484" t="s">
        <v>488</v>
      </c>
      <c r="H283" s="331" t="str">
        <f>VLOOKUP(B283,'All Schools 23-24 Detail'!$C:$C,1,FALSE)</f>
        <v>The Elton CofE Primary School of the Foundation of Frances and Jane Proby</v>
      </c>
    </row>
    <row r="284" spans="1:8" hidden="1">
      <c r="A284" s="485">
        <v>8732085</v>
      </c>
      <c r="B284" s="486" t="s">
        <v>189</v>
      </c>
      <c r="C284" s="486" t="s">
        <v>352</v>
      </c>
      <c r="D284" s="487" t="s">
        <v>489</v>
      </c>
      <c r="E284" s="488">
        <v>8732085</v>
      </c>
      <c r="G284" s="484" t="s">
        <v>488</v>
      </c>
      <c r="H284" s="331" t="str">
        <f>VLOOKUP(B284,'All Schools 23-24 Detail'!$C:$C,1,FALSE)</f>
        <v>The Galfrid School</v>
      </c>
    </row>
    <row r="285" spans="1:8" hidden="1">
      <c r="A285" s="485">
        <v>8732123</v>
      </c>
      <c r="B285" s="486" t="s">
        <v>61</v>
      </c>
      <c r="C285" s="486" t="s">
        <v>352</v>
      </c>
      <c r="D285" s="487">
        <v>0</v>
      </c>
      <c r="E285" s="488">
        <v>8732123</v>
      </c>
      <c r="G285" s="484" t="s">
        <v>488</v>
      </c>
      <c r="H285" s="331" t="str">
        <f>VLOOKUP(B285,'All Schools 23-24 Detail'!$C:$C,1,FALSE)</f>
        <v>The Grove Primary School</v>
      </c>
    </row>
    <row r="286" spans="1:8" hidden="1">
      <c r="A286" s="485">
        <v>8732202</v>
      </c>
      <c r="B286" s="486" t="s">
        <v>62</v>
      </c>
      <c r="C286" s="486" t="s">
        <v>352</v>
      </c>
      <c r="D286" s="487" t="s">
        <v>489</v>
      </c>
      <c r="E286" s="488">
        <v>8732202</v>
      </c>
      <c r="G286" s="484" t="s">
        <v>488</v>
      </c>
      <c r="H286" s="331" t="str">
        <f>VLOOKUP(B286,'All Schools 23-24 Detail'!$C:$C,1,FALSE)</f>
        <v>The Icknield Primary School</v>
      </c>
    </row>
    <row r="287" spans="1:8" hidden="1">
      <c r="A287" s="485">
        <v>8732022</v>
      </c>
      <c r="B287" s="490" t="s">
        <v>155</v>
      </c>
      <c r="C287" s="490" t="s">
        <v>352</v>
      </c>
      <c r="D287" s="487" t="s">
        <v>489</v>
      </c>
      <c r="E287" s="488">
        <v>8732022</v>
      </c>
      <c r="G287" s="484" t="s">
        <v>488</v>
      </c>
      <c r="H287" s="331" t="str">
        <f>VLOOKUP(B287,'All Schools 23-24 Detail'!$C:$C,1,FALSE)</f>
        <v>The Nene Infant &amp; Nursery School</v>
      </c>
    </row>
    <row r="288" spans="1:8" hidden="1">
      <c r="A288" s="485">
        <v>8734011</v>
      </c>
      <c r="B288" s="486" t="s">
        <v>246</v>
      </c>
      <c r="C288" s="486" t="s">
        <v>350</v>
      </c>
      <c r="D288" s="487" t="s">
        <v>489</v>
      </c>
      <c r="E288" s="488">
        <v>8734011</v>
      </c>
      <c r="G288" s="484" t="s">
        <v>488</v>
      </c>
      <c r="H288" s="331" t="str">
        <f>VLOOKUP(B288,'All Schools 23-24 Detail'!$C:$C,1,FALSE)</f>
        <v>The Netherhall School</v>
      </c>
    </row>
    <row r="289" spans="1:8" hidden="1">
      <c r="A289" s="485">
        <v>8732260</v>
      </c>
      <c r="B289" s="486" t="s">
        <v>76</v>
      </c>
      <c r="C289" s="486" t="s">
        <v>352</v>
      </c>
      <c r="D289" s="487">
        <v>0</v>
      </c>
      <c r="E289" s="488">
        <v>8732260</v>
      </c>
      <c r="G289" s="484" t="s">
        <v>488</v>
      </c>
      <c r="H289" s="331" t="str">
        <f>VLOOKUP(B289,'All Schools 23-24 Detail'!$C:$C,1,FALSE)</f>
        <v>The Newton Community Primary School</v>
      </c>
    </row>
    <row r="290" spans="1:8" hidden="1">
      <c r="A290" s="485">
        <v>8733058</v>
      </c>
      <c r="B290" s="486" t="s">
        <v>113</v>
      </c>
      <c r="C290" s="486" t="s">
        <v>352</v>
      </c>
      <c r="D290" s="487">
        <v>0</v>
      </c>
      <c r="E290" s="488">
        <v>8733058</v>
      </c>
      <c r="G290" s="484" t="s">
        <v>488</v>
      </c>
      <c r="H290" s="331" t="str">
        <f>VLOOKUP(B290,'All Schools 23-24 Detail'!$C:$C,1,FALSE)</f>
        <v>The Rackham Church of England Primary School</v>
      </c>
    </row>
    <row r="291" spans="1:8" hidden="1">
      <c r="A291" s="485">
        <v>8732019</v>
      </c>
      <c r="B291" s="486" t="s">
        <v>152</v>
      </c>
      <c r="C291" s="486" t="s">
        <v>352</v>
      </c>
      <c r="D291" s="487" t="s">
        <v>489</v>
      </c>
      <c r="E291" s="488">
        <v>8732019</v>
      </c>
      <c r="G291" s="484" t="s">
        <v>488</v>
      </c>
      <c r="H291" s="331" t="str">
        <f>VLOOKUP(B291,'All Schools 23-24 Detail'!$C:$C,1,FALSE)</f>
        <v>The Round House Primary Academy</v>
      </c>
    </row>
    <row r="292" spans="1:8" hidden="1">
      <c r="A292" s="485">
        <v>8732008</v>
      </c>
      <c r="B292" s="486" t="s">
        <v>147</v>
      </c>
      <c r="C292" s="486" t="s">
        <v>352</v>
      </c>
      <c r="D292" s="487" t="s">
        <v>489</v>
      </c>
      <c r="E292" s="488">
        <v>8732008</v>
      </c>
      <c r="G292" s="484" t="s">
        <v>488</v>
      </c>
      <c r="H292" s="331" t="str">
        <f>VLOOKUP(B292,'All Schools 23-24 Detail'!$C:$C,1,FALSE)</f>
        <v>The Shade Primary School</v>
      </c>
    </row>
    <row r="293" spans="1:8" hidden="1">
      <c r="A293" s="485">
        <v>8732335</v>
      </c>
      <c r="B293" s="486" t="s">
        <v>87</v>
      </c>
      <c r="C293" s="486" t="s">
        <v>352</v>
      </c>
      <c r="D293" s="487">
        <v>0</v>
      </c>
      <c r="E293" s="488">
        <v>8732335</v>
      </c>
      <c r="G293" s="484" t="s">
        <v>488</v>
      </c>
      <c r="H293" s="331" t="str">
        <f>VLOOKUP(B293,'All Schools 23-24 Detail'!$C:$C,1,FALSE)</f>
        <v>The Spinney Primary School</v>
      </c>
    </row>
    <row r="294" spans="1:8" hidden="1">
      <c r="A294" s="485">
        <v>8733389</v>
      </c>
      <c r="B294" s="486" t="s">
        <v>137</v>
      </c>
      <c r="C294" s="486" t="s">
        <v>352</v>
      </c>
      <c r="D294" s="487">
        <v>0</v>
      </c>
      <c r="E294" s="488">
        <v>8733389</v>
      </c>
      <c r="G294" s="484" t="s">
        <v>488</v>
      </c>
      <c r="H294" s="331" t="str">
        <f>VLOOKUP(B294,'All Schools 23-24 Detail'!$C:$C,1,FALSE)</f>
        <v>The Vine Inter-Church Primary School</v>
      </c>
    </row>
    <row r="295" spans="1:8" hidden="1">
      <c r="A295" s="485">
        <v>8732049</v>
      </c>
      <c r="B295" s="486" t="s">
        <v>172</v>
      </c>
      <c r="C295" s="486" t="s">
        <v>352</v>
      </c>
      <c r="D295" s="487" t="s">
        <v>489</v>
      </c>
      <c r="E295" s="488">
        <v>8732049</v>
      </c>
      <c r="G295" s="484" t="s">
        <v>488</v>
      </c>
      <c r="H295" s="331" t="str">
        <f>VLOOKUP(B295,'All Schools 23-24 Detail'!$C:$C,1,FALSE)</f>
        <v>The Weatheralls Primary School</v>
      </c>
    </row>
    <row r="296" spans="1:8" hidden="1">
      <c r="A296" s="485">
        <v>8734000</v>
      </c>
      <c r="B296" s="486" t="s">
        <v>235</v>
      </c>
      <c r="C296" s="486" t="s">
        <v>350</v>
      </c>
      <c r="D296" s="487" t="s">
        <v>489</v>
      </c>
      <c r="E296" s="488">
        <v>8734000</v>
      </c>
      <c r="G296" s="484" t="s">
        <v>488</v>
      </c>
      <c r="H296" s="331" t="str">
        <f>VLOOKUP(B296,'All Schools 23-24 Detail'!$C:$C,1,FALSE)</f>
        <v>Thomas Clarkson Academy</v>
      </c>
    </row>
    <row r="297" spans="1:8" hidden="1">
      <c r="A297" s="485">
        <v>8732050</v>
      </c>
      <c r="B297" s="486" t="s">
        <v>173</v>
      </c>
      <c r="C297" s="486" t="s">
        <v>352</v>
      </c>
      <c r="D297" s="487" t="s">
        <v>489</v>
      </c>
      <c r="E297" s="488">
        <v>8732050</v>
      </c>
      <c r="G297" s="484" t="s">
        <v>488</v>
      </c>
      <c r="H297" s="331" t="str">
        <f>VLOOKUP(B297,'All Schools 23-24 Detail'!$C:$C,1,FALSE)</f>
        <v>Thomas Eaton Primary Academy</v>
      </c>
    </row>
    <row r="298" spans="1:8" hidden="1">
      <c r="A298" s="485">
        <v>8732078</v>
      </c>
      <c r="B298" s="486" t="s">
        <v>186</v>
      </c>
      <c r="C298" s="486" t="s">
        <v>352</v>
      </c>
      <c r="D298" s="487" t="s">
        <v>489</v>
      </c>
      <c r="E298" s="488">
        <v>8732078</v>
      </c>
      <c r="G298" s="489"/>
      <c r="H298" s="331" t="str">
        <f>VLOOKUP(B298,'All Schools 23-24 Detail'!$C:$C,1,FALSE)</f>
        <v>Thongsley Fields Primary and Nursery School</v>
      </c>
    </row>
    <row r="299" spans="1:8" hidden="1">
      <c r="A299" s="485">
        <v>8732001</v>
      </c>
      <c r="B299" s="486" t="s">
        <v>26</v>
      </c>
      <c r="C299" s="486" t="s">
        <v>352</v>
      </c>
      <c r="D299" s="487">
        <v>0</v>
      </c>
      <c r="E299" s="488">
        <v>8732001</v>
      </c>
      <c r="G299" s="484" t="s">
        <v>488</v>
      </c>
      <c r="H299" s="331" t="str">
        <f>VLOOKUP(B299,'All Schools 23-24 Detail'!$C:$C,1,FALSE)</f>
        <v>Thorndown Primary School</v>
      </c>
    </row>
    <row r="300" spans="1:8" hidden="1">
      <c r="A300" s="485">
        <v>8733326</v>
      </c>
      <c r="B300" s="486" t="s">
        <v>626</v>
      </c>
      <c r="C300" s="486" t="s">
        <v>352</v>
      </c>
      <c r="D300" s="487" t="s">
        <v>489</v>
      </c>
      <c r="E300" s="488">
        <v>8733326</v>
      </c>
      <c r="G300" s="484" t="s">
        <v>488</v>
      </c>
      <c r="H300" s="331" t="str">
        <f>VLOOKUP(B300,'All Schools 23-24 Detail'!$C:$C,1,FALSE)</f>
        <v>Thriplow CofE Primary School</v>
      </c>
    </row>
    <row r="301" spans="1:8" hidden="1">
      <c r="A301" s="485">
        <v>8732064</v>
      </c>
      <c r="B301" s="486" t="s">
        <v>44</v>
      </c>
      <c r="C301" s="486" t="s">
        <v>352</v>
      </c>
      <c r="D301" s="487">
        <v>0</v>
      </c>
      <c r="E301" s="488">
        <v>8732064</v>
      </c>
      <c r="G301" s="489"/>
      <c r="H301" s="331" t="str">
        <f>VLOOKUP(B301,'All Schools 23-24 Detail'!$C:$C,1,FALSE)</f>
        <v>Townley Primary School</v>
      </c>
    </row>
    <row r="302" spans="1:8" hidden="1">
      <c r="A302" s="485">
        <v>8734010</v>
      </c>
      <c r="B302" s="486" t="s">
        <v>245</v>
      </c>
      <c r="C302" s="486" t="s">
        <v>350</v>
      </c>
      <c r="D302" s="487" t="s">
        <v>489</v>
      </c>
      <c r="E302" s="488">
        <v>8734010</v>
      </c>
      <c r="G302" s="484" t="s">
        <v>488</v>
      </c>
      <c r="H302" s="331" t="str">
        <f>VLOOKUP(B302,'All Schools 23-24 Detail'!$C:$C,1,FALSE)</f>
        <v>Trumpington Community College</v>
      </c>
    </row>
    <row r="303" spans="1:8" hidden="1">
      <c r="A303" s="485">
        <v>8732000</v>
      </c>
      <c r="B303" s="486" t="s">
        <v>24</v>
      </c>
      <c r="C303" s="486" t="s">
        <v>352</v>
      </c>
      <c r="D303" s="487">
        <v>0</v>
      </c>
      <c r="E303" s="488">
        <v>8732000</v>
      </c>
      <c r="G303" s="484" t="s">
        <v>488</v>
      </c>
      <c r="H303" s="331" t="str">
        <f>VLOOKUP(B303,'All Schools 23-24 Detail'!$C:$C,1,FALSE)</f>
        <v>Trumpington Meadows Primary School</v>
      </c>
    </row>
    <row r="304" spans="1:8" hidden="1">
      <c r="A304" s="485">
        <v>8732051</v>
      </c>
      <c r="B304" s="486" t="s">
        <v>174</v>
      </c>
      <c r="C304" s="486" t="s">
        <v>352</v>
      </c>
      <c r="D304" s="487" t="s">
        <v>489</v>
      </c>
      <c r="E304" s="488">
        <v>8732051</v>
      </c>
      <c r="G304" s="489" t="s">
        <v>635</v>
      </c>
      <c r="H304" s="331" t="str">
        <f>VLOOKUP(B304,'All Schools 23-24 Detail'!$C:$C,1,FALSE)</f>
        <v>Trumpington Park Primary School</v>
      </c>
    </row>
    <row r="305" spans="1:8" hidden="1">
      <c r="A305" s="485">
        <v>8732034</v>
      </c>
      <c r="B305" s="486" t="s">
        <v>163</v>
      </c>
      <c r="C305" s="486" t="s">
        <v>352</v>
      </c>
      <c r="D305" s="487" t="s">
        <v>489</v>
      </c>
      <c r="E305" s="488">
        <v>8732034</v>
      </c>
      <c r="G305" s="484" t="s">
        <v>488</v>
      </c>
      <c r="H305" s="331" t="str">
        <f>VLOOKUP(B305,'All Schools 23-24 Detail'!$C:$C,1,FALSE)</f>
        <v>University of Cambridge Primary School</v>
      </c>
    </row>
    <row r="306" spans="1:8" hidden="1">
      <c r="A306" s="485">
        <v>8732226</v>
      </c>
      <c r="B306" s="486" t="s">
        <v>206</v>
      </c>
      <c r="C306" s="486" t="s">
        <v>352</v>
      </c>
      <c r="D306" s="487" t="s">
        <v>489</v>
      </c>
      <c r="E306" s="488">
        <v>8732226</v>
      </c>
      <c r="G306" s="484" t="s">
        <v>488</v>
      </c>
      <c r="H306" s="331" t="str">
        <f>VLOOKUP(B306,'All Schools 23-24 Detail'!$C:$C,1,FALSE)</f>
        <v>Upwood Primary Academy</v>
      </c>
    </row>
    <row r="307" spans="1:8" hidden="1">
      <c r="A307" s="485">
        <v>8732256</v>
      </c>
      <c r="B307" s="486" t="s">
        <v>208</v>
      </c>
      <c r="C307" s="486" t="s">
        <v>352</v>
      </c>
      <c r="D307" s="487" t="s">
        <v>489</v>
      </c>
      <c r="E307" s="488">
        <v>8732256</v>
      </c>
      <c r="G307" s="484" t="s">
        <v>488</v>
      </c>
      <c r="H307" s="331" t="str">
        <f>VLOOKUP(B307,'All Schools 23-24 Detail'!$C:$C,1,FALSE)</f>
        <v>Warboys Primary Academy</v>
      </c>
    </row>
    <row r="308" spans="1:8" hidden="1">
      <c r="A308" s="485">
        <v>8732048</v>
      </c>
      <c r="B308" s="486" t="s">
        <v>40</v>
      </c>
      <c r="C308" s="486" t="s">
        <v>352</v>
      </c>
      <c r="D308" s="487">
        <v>0</v>
      </c>
      <c r="E308" s="488">
        <v>8732048</v>
      </c>
      <c r="G308" s="484" t="s">
        <v>488</v>
      </c>
      <c r="H308" s="331" t="str">
        <f>VLOOKUP(B308,'All Schools 23-24 Detail'!$C:$C,1,FALSE)</f>
        <v>Waterbeach Community Primary School</v>
      </c>
    </row>
    <row r="309" spans="1:8" hidden="1">
      <c r="A309" s="485">
        <v>8732232</v>
      </c>
      <c r="B309" s="486" t="s">
        <v>70</v>
      </c>
      <c r="C309" s="486" t="s">
        <v>352</v>
      </c>
      <c r="D309" s="487">
        <v>0</v>
      </c>
      <c r="E309" s="488">
        <v>8732232</v>
      </c>
      <c r="G309" s="484" t="s">
        <v>488</v>
      </c>
      <c r="H309" s="331" t="str">
        <f>VLOOKUP(B309,'All Schools 23-24 Detail'!$C:$C,1,FALSE)</f>
        <v>Westfield Junior School</v>
      </c>
    </row>
    <row r="310" spans="1:8" hidden="1">
      <c r="A310" s="485">
        <v>8732079</v>
      </c>
      <c r="B310" s="486" t="s">
        <v>187</v>
      </c>
      <c r="C310" s="486" t="s">
        <v>352</v>
      </c>
      <c r="D310" s="487" t="s">
        <v>489</v>
      </c>
      <c r="E310" s="488">
        <v>8732079</v>
      </c>
      <c r="G310" s="484" t="s">
        <v>488</v>
      </c>
      <c r="H310" s="331" t="str">
        <f>VLOOKUP(B310,'All Schools 23-24 Detail'!$C:$C,1,FALSE)</f>
        <v>Westwood Primary School</v>
      </c>
    </row>
    <row r="311" spans="1:8" hidden="1">
      <c r="A311" s="485">
        <v>8733392</v>
      </c>
      <c r="B311" s="486" t="s">
        <v>139</v>
      </c>
      <c r="C311" s="486" t="s">
        <v>352</v>
      </c>
      <c r="D311" s="487">
        <v>0</v>
      </c>
      <c r="E311" s="488">
        <v>8733392</v>
      </c>
      <c r="G311" s="484" t="s">
        <v>488</v>
      </c>
      <c r="H311" s="331" t="str">
        <f>VLOOKUP(B311,'All Schools 23-24 Detail'!$C:$C,1,FALSE)</f>
        <v>Wheatfields Primary School</v>
      </c>
    </row>
    <row r="312" spans="1:8" hidden="1">
      <c r="A312" s="485">
        <v>8733054</v>
      </c>
      <c r="B312" s="486" t="s">
        <v>112</v>
      </c>
      <c r="C312" s="486" t="s">
        <v>352</v>
      </c>
      <c r="D312" s="487">
        <v>0</v>
      </c>
      <c r="E312" s="488">
        <v>8733054</v>
      </c>
      <c r="G312" s="484" t="s">
        <v>488</v>
      </c>
      <c r="H312" s="331" t="str">
        <f>VLOOKUP(B312,'All Schools 23-24 Detail'!$C:$C,1,FALSE)</f>
        <v>Wilburton CofE Primary School</v>
      </c>
    </row>
    <row r="313" spans="1:8" hidden="1">
      <c r="A313" s="485">
        <v>8732027</v>
      </c>
      <c r="B313" s="486" t="s">
        <v>160</v>
      </c>
      <c r="C313" s="486" t="s">
        <v>352</v>
      </c>
      <c r="D313" s="487" t="s">
        <v>489</v>
      </c>
      <c r="E313" s="488">
        <v>8732027</v>
      </c>
      <c r="G313" s="484" t="s">
        <v>488</v>
      </c>
      <c r="H313" s="331" t="str">
        <f>VLOOKUP(B313,'All Schools 23-24 Detail'!$C:$C,1,FALSE)</f>
        <v>William de Yaxley Church of England Academy</v>
      </c>
    </row>
    <row r="314" spans="1:8" hidden="1">
      <c r="A314" s="485">
        <v>8733032</v>
      </c>
      <c r="B314" s="486" t="s">
        <v>106</v>
      </c>
      <c r="C314" s="486" t="s">
        <v>352</v>
      </c>
      <c r="D314" s="487">
        <v>0</v>
      </c>
      <c r="E314" s="488">
        <v>8733032</v>
      </c>
      <c r="G314" s="484" t="s">
        <v>488</v>
      </c>
      <c r="H314" s="331" t="str">
        <f>VLOOKUP(B314,'All Schools 23-24 Detail'!$C:$C,1,FALSE)</f>
        <v>William Westley Church of England VC Primary School</v>
      </c>
    </row>
    <row r="315" spans="1:8" hidden="1">
      <c r="A315" s="485">
        <v>8732054</v>
      </c>
      <c r="B315" s="486" t="s">
        <v>41</v>
      </c>
      <c r="C315" s="486" t="s">
        <v>352</v>
      </c>
      <c r="D315" s="487">
        <v>0</v>
      </c>
      <c r="E315" s="488">
        <v>8732054</v>
      </c>
      <c r="G315" s="484" t="s">
        <v>488</v>
      </c>
      <c r="H315" s="331" t="str">
        <f>VLOOKUP(B315,'All Schools 23-24 Detail'!$C:$C,1,FALSE)</f>
        <v>Willingham Primary School</v>
      </c>
    </row>
    <row r="316" spans="1:8" hidden="1">
      <c r="A316" s="485">
        <v>8732005</v>
      </c>
      <c r="B316" s="486" t="s">
        <v>145</v>
      </c>
      <c r="C316" s="486" t="s">
        <v>352</v>
      </c>
      <c r="D316" s="487" t="s">
        <v>489</v>
      </c>
      <c r="E316" s="488">
        <v>8732005</v>
      </c>
      <c r="G316" s="484" t="s">
        <v>488</v>
      </c>
      <c r="H316" s="331" t="str">
        <f>VLOOKUP(B316,'All Schools 23-24 Detail'!$C:$C,1,FALSE)</f>
        <v>Winhills Primary Academy</v>
      </c>
    </row>
    <row r="317" spans="1:8" hidden="1">
      <c r="A317" s="485">
        <v>8732073</v>
      </c>
      <c r="B317" s="486" t="s">
        <v>184</v>
      </c>
      <c r="C317" s="486" t="s">
        <v>352</v>
      </c>
      <c r="D317" s="487" t="s">
        <v>489</v>
      </c>
      <c r="E317" s="488">
        <v>8732073</v>
      </c>
      <c r="G317" s="489" t="s">
        <v>636</v>
      </c>
      <c r="H317" s="331" t="str">
        <f>VLOOKUP(B317,'All Schools 23-24 Detail'!$C:$C,1,FALSE)</f>
        <v>Wintringham Primary Academy</v>
      </c>
    </row>
    <row r="318" spans="1:8" hidden="1">
      <c r="A318" s="485">
        <v>8732040</v>
      </c>
      <c r="B318" s="486" t="s">
        <v>167</v>
      </c>
      <c r="C318" s="486" t="s">
        <v>352</v>
      </c>
      <c r="D318" s="487" t="s">
        <v>489</v>
      </c>
      <c r="E318" s="488">
        <v>8732040</v>
      </c>
      <c r="G318" s="484" t="s">
        <v>488</v>
      </c>
      <c r="H318" s="331" t="str">
        <f>VLOOKUP(B318,'All Schools 23-24 Detail'!$C:$C,1,FALSE)</f>
        <v>Wisbech St Mary CofE Academy</v>
      </c>
    </row>
    <row r="319" spans="1:8" hidden="1">
      <c r="A319" s="485">
        <v>8734055</v>
      </c>
      <c r="B319" s="486" t="s">
        <v>256</v>
      </c>
      <c r="C319" s="486" t="s">
        <v>350</v>
      </c>
      <c r="D319" s="487" t="s">
        <v>489</v>
      </c>
      <c r="E319" s="488">
        <v>8734055</v>
      </c>
      <c r="G319" s="484" t="s">
        <v>488</v>
      </c>
      <c r="H319" s="331" t="str">
        <f>VLOOKUP(B319,'All Schools 23-24 Detail'!$C:$C,1,FALSE)</f>
        <v>Witchford Village College</v>
      </c>
    </row>
    <row r="320" spans="1:8" hidden="1">
      <c r="A320" s="485">
        <v>8732240</v>
      </c>
      <c r="B320" s="486" t="s">
        <v>72</v>
      </c>
      <c r="C320" s="486" t="s">
        <v>352</v>
      </c>
      <c r="D320" s="487">
        <v>0</v>
      </c>
      <c r="E320" s="488">
        <v>8732240</v>
      </c>
      <c r="G320" s="484" t="s">
        <v>488</v>
      </c>
      <c r="H320" s="331" t="str">
        <f>VLOOKUP(B320,'All Schools 23-24 Detail'!$C:$C,1,FALSE)</f>
        <v>Wyton on the Hill Community Primary School</v>
      </c>
    </row>
    <row r="321" spans="1:8" hidden="1">
      <c r="A321" s="485">
        <v>8732254</v>
      </c>
      <c r="B321" s="486" t="s">
        <v>74</v>
      </c>
      <c r="C321" s="486" t="s">
        <v>352</v>
      </c>
      <c r="D321" s="487">
        <v>0</v>
      </c>
      <c r="E321" s="488">
        <v>8732254</v>
      </c>
      <c r="G321" s="484" t="s">
        <v>488</v>
      </c>
      <c r="H321" s="331" t="str">
        <f>VLOOKUP(B321,'All Schools 23-24 Detail'!$C:$C,1,FALSE)</f>
        <v>Yaxley Infant School</v>
      </c>
    </row>
  </sheetData>
  <sheetProtection sheet="1" objects="1" scenarios="1"/>
  <sortState ref="B77:E321">
    <sortCondition ref="B77:B321"/>
  </sortState>
  <mergeCells count="13">
    <mergeCell ref="B39:C39"/>
    <mergeCell ref="A48:A49"/>
    <mergeCell ref="B54:H58"/>
    <mergeCell ref="D3:H4"/>
    <mergeCell ref="J7:K7"/>
    <mergeCell ref="C11:C17"/>
    <mergeCell ref="J19:J20"/>
    <mergeCell ref="K19:K20"/>
    <mergeCell ref="J21:K25"/>
    <mergeCell ref="C24:C31"/>
    <mergeCell ref="G28:G29"/>
    <mergeCell ref="H28:H29"/>
    <mergeCell ref="B38:C38"/>
  </mergeCells>
  <conditionalFormatting sqref="B54:H58 D3:H4">
    <cfRule type="expression" dxfId="0" priority="1">
      <formula>#REF!&lt;&gt;"Academy"</formula>
    </cfRule>
  </conditionalFormatting>
  <dataValidations count="1">
    <dataValidation type="list" allowBlank="1" showInputMessage="1" showErrorMessage="1" sqref="B4">
      <formula1>$B$76:$B$321</formula1>
    </dataValidation>
  </dataValidations>
  <pageMargins left="0.7" right="0.7" top="0.75" bottom="0.75" header="0.3" footer="0.3"/>
  <pageSetup paperSize="9" scale="46"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8"/>
  <dimension ref="A1:BY293"/>
  <sheetViews>
    <sheetView topLeftCell="A1" view="normal" workbookViewId="0">
      <pane xSplit="3" ySplit="4" topLeftCell="D131" activePane="bottomRight" state="frozen"/>
      <selection pane="bottomRight" activeCell="C1" sqref="C1"/>
    </sheetView>
  </sheetViews>
  <sheetFormatPr defaultColWidth="8.7109375" defaultRowHeight="15"/>
  <cols>
    <col min="1" max="1" width="9.625" style="8" hidden="1" customWidth="1"/>
    <col min="2" max="2" width="9.125" style="8" hidden="1" customWidth="1"/>
    <col min="3" max="3" width="48.75390625" style="8" customWidth="1"/>
    <col min="4" max="6" width="11.75390625" style="491" customWidth="1"/>
    <col min="7" max="7" width="13.25390625" style="491" customWidth="1"/>
    <col min="8" max="8" width="14.25390625" style="491" customWidth="1"/>
    <col min="9" max="9" width="14.00390625" style="491" customWidth="1"/>
    <col min="10" max="10" width="10.75390625" style="491" bestFit="1" customWidth="1"/>
    <col min="11" max="11" width="11.625" style="491" customWidth="1"/>
    <col min="12" max="12" width="10.75390625" style="491" bestFit="1" customWidth="1"/>
    <col min="13" max="13" width="11.75390625" style="491" customWidth="1"/>
    <col min="14" max="27" width="10.75390625" style="491" customWidth="1"/>
    <col min="28" max="29" width="11.875" style="491" bestFit="1" customWidth="1"/>
    <col min="30" max="30" width="10.875" style="491" bestFit="1" customWidth="1"/>
    <col min="31" max="31" width="8.875" style="491" bestFit="1" customWidth="1"/>
    <col min="32" max="32" width="11.875" style="491" bestFit="1" customWidth="1"/>
    <col min="33" max="33" width="10.875" style="491" bestFit="1" customWidth="1"/>
    <col min="34" max="34" width="9.875" style="491" bestFit="1" customWidth="1"/>
    <col min="35" max="35" width="12.375" style="491" customWidth="1"/>
    <col min="36" max="36" width="10.75390625" style="491" bestFit="1" customWidth="1"/>
    <col min="37" max="37" width="9.875" style="491" bestFit="1" customWidth="1"/>
    <col min="38" max="38" width="30.125" style="491" hidden="1" customWidth="1"/>
    <col min="39" max="39" width="27.125" style="491" hidden="1" customWidth="1"/>
    <col min="40" max="40" width="12.125" style="491" customWidth="1"/>
    <col min="41" max="41" width="13.875" style="491" hidden="1" customWidth="1"/>
    <col min="42" max="42" width="15.00390625" style="491" hidden="1" customWidth="1"/>
    <col min="43" max="43" width="12.875" style="491" hidden="1" customWidth="1"/>
    <col min="44" max="44" width="15.00390625" style="491" hidden="1" customWidth="1"/>
    <col min="45" max="45" width="13.125" style="491" bestFit="1" customWidth="1"/>
    <col min="46" max="48" width="11.875" style="491" bestFit="1" customWidth="1"/>
    <col min="49" max="49" width="13.125" style="71" bestFit="1" customWidth="1"/>
    <col min="50" max="50" width="12.125" style="491" hidden="1" customWidth="1"/>
    <col min="51" max="52" width="13.625" style="491" hidden="1" customWidth="1"/>
    <col min="53" max="53" width="15.625" style="491" bestFit="1" customWidth="1"/>
    <col min="54" max="54" width="14.625" style="491" customWidth="1"/>
    <col min="55" max="55" width="16.375" style="491" customWidth="1"/>
    <col min="56" max="56" width="15.125" style="491" hidden="1" customWidth="1"/>
    <col min="57" max="58" width="12.125" style="491" hidden="1" customWidth="1"/>
    <col min="59" max="59" width="11.375" style="491" hidden="1" customWidth="1"/>
    <col min="60" max="60" width="12.125" style="491" hidden="1" customWidth="1"/>
    <col min="61" max="61" width="10.25390625" style="491" hidden="1" customWidth="1"/>
    <col min="62" max="62" width="10.125" style="491" hidden="1" customWidth="1"/>
    <col min="63" max="63" width="7.25390625" style="491" hidden="1" customWidth="1"/>
    <col min="64" max="64" width="9.125" style="491" hidden="1" customWidth="1"/>
    <col min="65" max="65" width="12.375" style="491" customWidth="1"/>
    <col min="66" max="66" width="14.125" style="71" customWidth="1"/>
    <col min="67" max="67" width="21.75390625" style="491" customWidth="1"/>
    <col min="68" max="68" width="16.75390625" style="491" hidden="1" customWidth="1"/>
    <col min="69" max="69" width="18.125" style="491" hidden="1" customWidth="1"/>
    <col min="70" max="70" width="11.875" style="491" hidden="1" customWidth="1"/>
    <col min="71" max="71" width="11.625" style="491" customWidth="1"/>
    <col min="72" max="72" width="13.25390625" style="491" customWidth="1"/>
    <col min="73" max="73" width="14.00390625" style="491" customWidth="1"/>
    <col min="74" max="74" width="13.25390625" style="71" customWidth="1"/>
    <col min="75" max="76" width="8.75390625" style="8" customWidth="1"/>
    <col min="77" max="77" width="8.875" style="8" hidden="1" customWidth="1"/>
    <col min="78" max="16384" width="8.75390625" style="8" customWidth="1"/>
  </cols>
  <sheetData>
    <row r="1" spans="1:3" ht="18">
      <c r="A1" s="8" t="s">
        <v>274</v>
      </c>
      <c r="C1" s="335" t="s">
        <v>681</v>
      </c>
    </row>
    <row r="2" spans="3:74" hidden="1">
      <c r="C2" s="8">
        <v>1</v>
      </c>
      <c r="D2" s="491">
        <v>2</v>
      </c>
      <c r="E2" s="491">
        <v>3</v>
      </c>
      <c r="F2" s="491">
        <v>4</v>
      </c>
      <c r="G2" s="491">
        <v>5</v>
      </c>
      <c r="H2" s="491">
        <v>6</v>
      </c>
      <c r="I2" s="491">
        <v>7</v>
      </c>
      <c r="J2" s="491">
        <v>8</v>
      </c>
      <c r="K2" s="491">
        <v>9</v>
      </c>
      <c r="L2" s="491">
        <v>10</v>
      </c>
      <c r="M2" s="491">
        <v>11</v>
      </c>
      <c r="N2" s="491">
        <v>12</v>
      </c>
      <c r="O2" s="491">
        <v>13</v>
      </c>
      <c r="P2" s="491">
        <v>14</v>
      </c>
      <c r="Q2" s="491">
        <v>15</v>
      </c>
      <c r="R2" s="491">
        <v>16</v>
      </c>
      <c r="S2" s="491">
        <v>17</v>
      </c>
      <c r="T2" s="491">
        <v>18</v>
      </c>
      <c r="U2" s="491">
        <v>19</v>
      </c>
      <c r="V2" s="491">
        <v>20</v>
      </c>
      <c r="W2" s="491">
        <v>21</v>
      </c>
      <c r="X2" s="491">
        <v>22</v>
      </c>
      <c r="Y2" s="491">
        <v>23</v>
      </c>
      <c r="Z2" s="491">
        <v>24</v>
      </c>
      <c r="AA2" s="491">
        <v>25</v>
      </c>
      <c r="AB2" s="491">
        <v>26</v>
      </c>
      <c r="AC2" s="491">
        <v>27</v>
      </c>
      <c r="AD2" s="491">
        <v>28</v>
      </c>
      <c r="AE2" s="491">
        <v>29</v>
      </c>
      <c r="AF2" s="491">
        <v>30</v>
      </c>
      <c r="AG2" s="491">
        <v>31</v>
      </c>
      <c r="AH2" s="491">
        <v>32</v>
      </c>
      <c r="AI2" s="491">
        <v>33</v>
      </c>
      <c r="AJ2" s="491">
        <v>34</v>
      </c>
      <c r="AK2" s="491">
        <v>35</v>
      </c>
      <c r="AL2" s="491">
        <v>36</v>
      </c>
      <c r="AM2" s="491">
        <v>37</v>
      </c>
      <c r="AN2" s="491">
        <v>38</v>
      </c>
      <c r="AO2" s="491">
        <v>39</v>
      </c>
      <c r="AP2" s="491">
        <v>40</v>
      </c>
      <c r="AQ2" s="491">
        <v>41</v>
      </c>
      <c r="AR2" s="491">
        <v>42</v>
      </c>
      <c r="AS2" s="491">
        <v>43</v>
      </c>
      <c r="AT2" s="491">
        <v>44</v>
      </c>
      <c r="AU2" s="491">
        <v>45</v>
      </c>
      <c r="AV2" s="491">
        <v>46</v>
      </c>
      <c r="AW2" s="71">
        <v>47</v>
      </c>
      <c r="AX2" s="491">
        <v>48</v>
      </c>
      <c r="AY2" s="491">
        <v>49</v>
      </c>
      <c r="AZ2" s="491">
        <v>50</v>
      </c>
      <c r="BA2" s="491">
        <v>51</v>
      </c>
      <c r="BB2" s="491">
        <v>52</v>
      </c>
      <c r="BC2" s="491">
        <v>53</v>
      </c>
      <c r="BD2" s="491">
        <v>54</v>
      </c>
      <c r="BE2" s="491">
        <v>55</v>
      </c>
      <c r="BF2" s="491">
        <v>56</v>
      </c>
      <c r="BG2" s="491">
        <v>57</v>
      </c>
      <c r="BH2" s="491">
        <v>58</v>
      </c>
      <c r="BI2" s="491">
        <v>59</v>
      </c>
      <c r="BJ2" s="491">
        <v>60</v>
      </c>
      <c r="BK2" s="491">
        <v>61</v>
      </c>
      <c r="BL2" s="491">
        <v>62</v>
      </c>
      <c r="BM2" s="491">
        <v>63</v>
      </c>
      <c r="BN2" s="71">
        <v>64</v>
      </c>
      <c r="BO2" s="491">
        <v>65</v>
      </c>
      <c r="BP2" s="491">
        <v>66</v>
      </c>
      <c r="BQ2" s="491">
        <v>67</v>
      </c>
      <c r="BR2" s="491">
        <v>68</v>
      </c>
      <c r="BS2" s="491">
        <v>69</v>
      </c>
      <c r="BT2" s="491">
        <v>70</v>
      </c>
      <c r="BU2" s="491">
        <v>71</v>
      </c>
      <c r="BV2" s="71">
        <v>72</v>
      </c>
    </row>
    <row r="3" spans="3:74" s="90" customFormat="1" ht="14.25">
      <c r="C3" s="90">
        <v>1</v>
      </c>
      <c r="D3" s="200">
        <v>2</v>
      </c>
      <c r="E3" s="90">
        <v>3</v>
      </c>
      <c r="F3" s="200">
        <v>4</v>
      </c>
      <c r="G3" s="90">
        <v>5</v>
      </c>
      <c r="H3" s="200">
        <v>6</v>
      </c>
      <c r="I3" s="90">
        <v>7</v>
      </c>
      <c r="J3" s="200">
        <v>8</v>
      </c>
      <c r="K3" s="90">
        <v>9</v>
      </c>
      <c r="L3" s="200">
        <v>10</v>
      </c>
      <c r="M3" s="90">
        <v>11</v>
      </c>
      <c r="N3" s="200">
        <v>12</v>
      </c>
      <c r="O3" s="90">
        <v>13</v>
      </c>
      <c r="P3" s="200">
        <v>14</v>
      </c>
      <c r="Q3" s="90">
        <v>15</v>
      </c>
      <c r="R3" s="200">
        <v>16</v>
      </c>
      <c r="S3" s="90">
        <v>17</v>
      </c>
      <c r="T3" s="200">
        <v>18</v>
      </c>
      <c r="U3" s="90">
        <v>19</v>
      </c>
      <c r="V3" s="200">
        <v>20</v>
      </c>
      <c r="W3" s="90">
        <v>21</v>
      </c>
      <c r="X3" s="200">
        <v>22</v>
      </c>
      <c r="Y3" s="90">
        <v>23</v>
      </c>
      <c r="Z3" s="200">
        <v>24</v>
      </c>
      <c r="AA3" s="90">
        <v>25</v>
      </c>
      <c r="AB3" s="200">
        <v>26</v>
      </c>
      <c r="AC3" s="90">
        <v>27</v>
      </c>
      <c r="AD3" s="200">
        <v>28</v>
      </c>
      <c r="AE3" s="90">
        <v>29</v>
      </c>
      <c r="AF3" s="200">
        <v>30</v>
      </c>
      <c r="AG3" s="90">
        <v>31</v>
      </c>
      <c r="AH3" s="200">
        <v>32</v>
      </c>
      <c r="AI3" s="90">
        <v>33</v>
      </c>
      <c r="AJ3" s="200">
        <v>34</v>
      </c>
      <c r="AK3" s="90">
        <v>35</v>
      </c>
      <c r="AL3" s="200">
        <v>36</v>
      </c>
      <c r="AM3" s="90">
        <v>37</v>
      </c>
      <c r="AN3" s="200">
        <v>38</v>
      </c>
      <c r="AO3" s="90">
        <v>39</v>
      </c>
      <c r="AP3" s="200">
        <v>40</v>
      </c>
      <c r="AQ3" s="90">
        <v>41</v>
      </c>
      <c r="AR3" s="200">
        <v>42</v>
      </c>
      <c r="AS3" s="90">
        <v>43</v>
      </c>
      <c r="AT3" s="200">
        <v>44</v>
      </c>
      <c r="AU3" s="90">
        <v>45</v>
      </c>
      <c r="AV3" s="200">
        <v>46</v>
      </c>
      <c r="AW3" s="90">
        <v>47</v>
      </c>
      <c r="AX3" s="200">
        <v>48</v>
      </c>
      <c r="AY3" s="90">
        <v>49</v>
      </c>
      <c r="AZ3" s="200">
        <v>50</v>
      </c>
      <c r="BA3" s="90">
        <v>51</v>
      </c>
      <c r="BB3" s="200">
        <v>52</v>
      </c>
      <c r="BC3" s="90">
        <v>53</v>
      </c>
      <c r="BD3" s="200">
        <v>54</v>
      </c>
      <c r="BE3" s="90">
        <v>55</v>
      </c>
      <c r="BF3" s="200">
        <v>56</v>
      </c>
      <c r="BG3" s="90">
        <v>57</v>
      </c>
      <c r="BH3" s="200">
        <v>58</v>
      </c>
      <c r="BI3" s="90">
        <v>59</v>
      </c>
      <c r="BJ3" s="200">
        <v>60</v>
      </c>
      <c r="BK3" s="90">
        <v>61</v>
      </c>
      <c r="BL3" s="200">
        <v>62</v>
      </c>
      <c r="BM3" s="90">
        <v>63</v>
      </c>
      <c r="BN3" s="200">
        <v>64</v>
      </c>
      <c r="BO3" s="90">
        <v>65</v>
      </c>
      <c r="BP3" s="200">
        <v>66</v>
      </c>
      <c r="BQ3" s="90">
        <v>67</v>
      </c>
      <c r="BR3" s="200">
        <v>68</v>
      </c>
      <c r="BS3" s="90">
        <v>69</v>
      </c>
      <c r="BT3" s="200">
        <v>70</v>
      </c>
      <c r="BU3" s="90">
        <v>71</v>
      </c>
      <c r="BV3" s="200">
        <v>72</v>
      </c>
    </row>
    <row r="4" spans="1:77" ht="128.25">
      <c r="A4" s="492" t="s">
        <v>275</v>
      </c>
      <c r="B4" s="492" t="s">
        <v>4</v>
      </c>
      <c r="C4" s="492" t="s">
        <v>5</v>
      </c>
      <c r="D4" s="493" t="s">
        <v>496</v>
      </c>
      <c r="E4" s="493" t="s">
        <v>497</v>
      </c>
      <c r="F4" s="493" t="s">
        <v>498</v>
      </c>
      <c r="G4" s="494" t="s">
        <v>276</v>
      </c>
      <c r="H4" s="494" t="s">
        <v>277</v>
      </c>
      <c r="I4" s="494" t="s">
        <v>278</v>
      </c>
      <c r="J4" s="494" t="s">
        <v>499</v>
      </c>
      <c r="K4" s="494" t="s">
        <v>500</v>
      </c>
      <c r="L4" s="494" t="s">
        <v>501</v>
      </c>
      <c r="M4" s="494" t="s">
        <v>502</v>
      </c>
      <c r="N4" s="494" t="s">
        <v>279</v>
      </c>
      <c r="O4" s="494" t="s">
        <v>280</v>
      </c>
      <c r="P4" s="494" t="s">
        <v>281</v>
      </c>
      <c r="Q4" s="494" t="s">
        <v>282</v>
      </c>
      <c r="R4" s="494" t="s">
        <v>283</v>
      </c>
      <c r="S4" s="494" t="s">
        <v>284</v>
      </c>
      <c r="T4" s="494" t="s">
        <v>285</v>
      </c>
      <c r="U4" s="494" t="s">
        <v>286</v>
      </c>
      <c r="V4" s="494" t="s">
        <v>287</v>
      </c>
      <c r="W4" s="494" t="s">
        <v>288</v>
      </c>
      <c r="X4" s="494" t="s">
        <v>289</v>
      </c>
      <c r="Y4" s="494" t="s">
        <v>290</v>
      </c>
      <c r="Z4" s="494" t="s">
        <v>291</v>
      </c>
      <c r="AA4" s="494" t="s">
        <v>292</v>
      </c>
      <c r="AB4" s="494" t="s">
        <v>293</v>
      </c>
      <c r="AC4" s="494" t="s">
        <v>294</v>
      </c>
      <c r="AD4" s="494" t="s">
        <v>295</v>
      </c>
      <c r="AE4" s="494" t="s">
        <v>296</v>
      </c>
      <c r="AF4" s="494" t="s">
        <v>13</v>
      </c>
      <c r="AG4" s="494" t="s">
        <v>297</v>
      </c>
      <c r="AH4" s="494" t="s">
        <v>298</v>
      </c>
      <c r="AI4" s="494" t="s">
        <v>299</v>
      </c>
      <c r="AJ4" s="494" t="s">
        <v>300</v>
      </c>
      <c r="AK4" s="494" t="s">
        <v>301</v>
      </c>
      <c r="AL4" s="494" t="s">
        <v>611</v>
      </c>
      <c r="AM4" s="494" t="s">
        <v>612</v>
      </c>
      <c r="AN4" s="494" t="s">
        <v>627</v>
      </c>
      <c r="AO4" s="494" t="s">
        <v>613</v>
      </c>
      <c r="AP4" s="494" t="s">
        <v>614</v>
      </c>
      <c r="AQ4" s="494" t="s">
        <v>615</v>
      </c>
      <c r="AR4" s="494" t="s">
        <v>616</v>
      </c>
      <c r="AS4" s="494" t="s">
        <v>302</v>
      </c>
      <c r="AT4" s="494" t="s">
        <v>303</v>
      </c>
      <c r="AU4" s="495" t="s">
        <v>304</v>
      </c>
      <c r="AV4" s="494" t="s">
        <v>305</v>
      </c>
      <c r="AW4" s="496" t="s">
        <v>306</v>
      </c>
      <c r="AX4" s="497" t="s">
        <v>307</v>
      </c>
      <c r="AY4" s="497" t="s">
        <v>308</v>
      </c>
      <c r="AZ4" s="497" t="s">
        <v>309</v>
      </c>
      <c r="BA4" s="497" t="s">
        <v>310</v>
      </c>
      <c r="BB4" s="497" t="s">
        <v>311</v>
      </c>
      <c r="BC4" s="497" t="s">
        <v>312</v>
      </c>
      <c r="BD4" s="498" t="s">
        <v>313</v>
      </c>
      <c r="BE4" s="498" t="s">
        <v>314</v>
      </c>
      <c r="BF4" s="497" t="s">
        <v>617</v>
      </c>
      <c r="BG4" s="497" t="s">
        <v>315</v>
      </c>
      <c r="BH4" s="497" t="s">
        <v>618</v>
      </c>
      <c r="BI4" s="497" t="s">
        <v>619</v>
      </c>
      <c r="BJ4" s="497" t="s">
        <v>512</v>
      </c>
      <c r="BK4" s="499" t="s">
        <v>317</v>
      </c>
      <c r="BL4" s="499" t="s">
        <v>318</v>
      </c>
      <c r="BM4" s="497" t="s">
        <v>620</v>
      </c>
      <c r="BN4" s="500" t="s">
        <v>621</v>
      </c>
      <c r="BO4" s="497" t="s">
        <v>319</v>
      </c>
      <c r="BP4" s="497" t="s">
        <v>320</v>
      </c>
      <c r="BQ4" s="498" t="s">
        <v>622</v>
      </c>
      <c r="BR4" s="501" t="s">
        <v>516</v>
      </c>
      <c r="BS4" s="498" t="s">
        <v>321</v>
      </c>
      <c r="BT4" s="498" t="s">
        <v>322</v>
      </c>
      <c r="BU4" s="498" t="s">
        <v>323</v>
      </c>
      <c r="BV4" s="502" t="s">
        <v>324</v>
      </c>
      <c r="BY4" s="492" t="s">
        <v>4</v>
      </c>
    </row>
    <row r="5" spans="1:77">
      <c r="A5" s="503" t="s">
        <v>16</v>
      </c>
      <c r="B5" s="503"/>
      <c r="C5" s="504"/>
      <c r="D5" s="505">
        <v>84561.5</v>
      </c>
      <c r="E5" s="505">
        <v>51080.5</v>
      </c>
      <c r="F5" s="505">
        <v>33481</v>
      </c>
      <c r="G5" s="506">
        <v>173139569.38031223</v>
      </c>
      <c r="H5" s="506">
        <v>97571841.586578816</v>
      </c>
      <c r="I5" s="506">
        <v>70356254.165547431</v>
      </c>
      <c r="J5" s="506">
        <v>5100054.56340821</v>
      </c>
      <c r="K5" s="506">
        <v>3066511.7100985078</v>
      </c>
      <c r="L5" s="506">
        <v>7708031.57192916</v>
      </c>
      <c r="M5" s="506">
        <v>7232258.0929428851</v>
      </c>
      <c r="N5" s="506">
        <v>887306.85448386625</v>
      </c>
      <c r="O5" s="506">
        <v>1185825.0717970114</v>
      </c>
      <c r="P5" s="506">
        <v>447659.64904563624</v>
      </c>
      <c r="Q5" s="506">
        <v>321277.03898102313</v>
      </c>
      <c r="R5" s="506">
        <v>160400.0839609963</v>
      </c>
      <c r="S5" s="506">
        <v>79653.649401145522</v>
      </c>
      <c r="T5" s="506">
        <v>797945.37575516326</v>
      </c>
      <c r="U5" s="506">
        <v>1168172.6691567432</v>
      </c>
      <c r="V5" s="506">
        <v>349768.164649502</v>
      </c>
      <c r="W5" s="506">
        <v>294875.49952075566</v>
      </c>
      <c r="X5" s="506">
        <v>121214.07395343031</v>
      </c>
      <c r="Y5" s="506">
        <v>74106.160673242484</v>
      </c>
      <c r="Z5" s="506">
        <v>3116759.4988183812</v>
      </c>
      <c r="AA5" s="506">
        <v>1451576.7944177238</v>
      </c>
      <c r="AB5" s="506">
        <v>16959258.190180145</v>
      </c>
      <c r="AC5" s="506">
        <v>13540772.372237034</v>
      </c>
      <c r="AD5" s="506">
        <v>476076.35770977975</v>
      </c>
      <c r="AE5" s="506">
        <v>24498.999311502386</v>
      </c>
      <c r="AF5" s="506">
        <v>31318821.706328522</v>
      </c>
      <c r="AG5" s="506">
        <v>1438990.134485981</v>
      </c>
      <c r="AH5" s="506">
        <v>0</v>
      </c>
      <c r="AI5" s="506">
        <v>110000</v>
      </c>
      <c r="AJ5" s="506">
        <v>4600287.1539999992</v>
      </c>
      <c r="AK5" s="506">
        <v>200280</v>
      </c>
      <c r="AL5" s="506">
        <v>0</v>
      </c>
      <c r="AM5" s="506">
        <v>0</v>
      </c>
      <c r="AN5" s="506">
        <v>102681</v>
      </c>
      <c r="AO5" s="506">
        <v>0</v>
      </c>
      <c r="AP5" s="506">
        <v>0</v>
      </c>
      <c r="AQ5" s="506">
        <v>0</v>
      </c>
      <c r="AR5" s="506">
        <v>0</v>
      </c>
      <c r="AS5" s="506">
        <v>341067665.13243842</v>
      </c>
      <c r="AT5" s="506">
        <v>64564002.442431837</v>
      </c>
      <c r="AU5" s="506">
        <v>37771059.994814418</v>
      </c>
      <c r="AV5" s="506">
        <v>40915912.4734058</v>
      </c>
      <c r="AW5" s="506">
        <v>443402727.56968451</v>
      </c>
      <c r="AX5" s="506">
        <v>438389479.41568458</v>
      </c>
      <c r="AY5" s="506"/>
      <c r="AZ5" s="506">
        <v>415857578.79166669</v>
      </c>
      <c r="BA5" s="506">
        <v>2596842.29029105</v>
      </c>
      <c r="BB5" s="506">
        <v>209645.2340678433</v>
      </c>
      <c r="BC5" s="506">
        <v>446209215.09404325</v>
      </c>
      <c r="BD5" s="506">
        <v>244125324.35424384</v>
      </c>
      <c r="BE5" s="506">
        <v>202083890.73979953</v>
      </c>
      <c r="BF5" s="506">
        <v>420870826.94566667</v>
      </c>
      <c r="BG5" s="506"/>
      <c r="BH5" s="506">
        <v>408851116.099229</v>
      </c>
      <c r="BI5" s="506">
        <v>1070964.1680457576</v>
      </c>
      <c r="BJ5" s="506">
        <v>1046573.2226441433</v>
      </c>
      <c r="BK5" s="506"/>
      <c r="BL5" s="506"/>
      <c r="BM5" s="506">
        <v>382570.90595646913</v>
      </c>
      <c r="BN5" s="506">
        <v>446591785.99999976</v>
      </c>
      <c r="BO5" s="506"/>
      <c r="BP5" s="506"/>
      <c r="BQ5" s="506"/>
      <c r="BR5" s="506"/>
      <c r="BS5" s="506">
        <v>-250106.8</v>
      </c>
      <c r="BT5" s="506">
        <v>446341679.19999981</v>
      </c>
      <c r="BU5" s="506">
        <v>-274840</v>
      </c>
      <c r="BV5" s="506">
        <v>446066839.19999981</v>
      </c>
      <c r="BY5" s="503"/>
    </row>
    <row r="6" spans="1:77">
      <c r="A6" s="40">
        <v>137377</v>
      </c>
      <c r="B6" s="40">
        <v>8734603</v>
      </c>
      <c r="C6" s="40" t="s">
        <v>260</v>
      </c>
      <c r="D6" s="507">
        <v>943</v>
      </c>
      <c r="E6" s="507">
        <v>0</v>
      </c>
      <c r="F6" s="507">
        <v>943</v>
      </c>
      <c r="G6" s="50">
        <v>0</v>
      </c>
      <c r="H6" s="50">
        <v>2833779.1194456471</v>
      </c>
      <c r="I6" s="50">
        <v>1885071.4964358574</v>
      </c>
      <c r="J6" s="50">
        <v>0</v>
      </c>
      <c r="K6" s="50">
        <v>104981.96867886627</v>
      </c>
      <c r="L6" s="50">
        <v>0</v>
      </c>
      <c r="M6" s="50">
        <v>247904.053321489</v>
      </c>
      <c r="N6" s="50">
        <v>0</v>
      </c>
      <c r="O6" s="50">
        <v>0</v>
      </c>
      <c r="P6" s="50">
        <v>0</v>
      </c>
      <c r="Q6" s="50">
        <v>0</v>
      </c>
      <c r="R6" s="50">
        <v>0</v>
      </c>
      <c r="S6" s="50">
        <v>0</v>
      </c>
      <c r="T6" s="50">
        <v>1338.2404683188829</v>
      </c>
      <c r="U6" s="50">
        <v>90660.798294021122</v>
      </c>
      <c r="V6" s="50">
        <v>0</v>
      </c>
      <c r="W6" s="50">
        <v>1358.2142066519973</v>
      </c>
      <c r="X6" s="50">
        <v>0</v>
      </c>
      <c r="Y6" s="50">
        <v>0</v>
      </c>
      <c r="Z6" s="50">
        <v>0</v>
      </c>
      <c r="AA6" s="50">
        <v>12503.560196531635</v>
      </c>
      <c r="AB6" s="50">
        <v>0</v>
      </c>
      <c r="AC6" s="50">
        <v>367111.82699607662</v>
      </c>
      <c r="AD6" s="50">
        <v>0</v>
      </c>
      <c r="AE6" s="50">
        <v>0</v>
      </c>
      <c r="AF6" s="50">
        <v>127831.92533195284</v>
      </c>
      <c r="AG6" s="50">
        <v>0</v>
      </c>
      <c r="AH6" s="50">
        <v>0</v>
      </c>
      <c r="AI6" s="50">
        <v>0</v>
      </c>
      <c r="AJ6" s="50">
        <v>33280</v>
      </c>
      <c r="AK6" s="50">
        <v>0</v>
      </c>
      <c r="AL6" s="50">
        <v>0</v>
      </c>
      <c r="AM6" s="50">
        <v>0</v>
      </c>
      <c r="AN6" s="50">
        <v>0</v>
      </c>
      <c r="AO6" s="50">
        <v>0</v>
      </c>
      <c r="AP6" s="50">
        <v>0</v>
      </c>
      <c r="AQ6" s="50">
        <v>0</v>
      </c>
      <c r="AR6" s="50">
        <v>0</v>
      </c>
      <c r="AS6" s="50">
        <v>4718850.6158815045</v>
      </c>
      <c r="AT6" s="50">
        <v>825858.66216195549</v>
      </c>
      <c r="AU6" s="50">
        <v>161111.92533195284</v>
      </c>
      <c r="AV6" s="50">
        <v>553637.90102790424</v>
      </c>
      <c r="AW6" s="67">
        <v>5705821.2033754131</v>
      </c>
      <c r="AX6" s="50">
        <v>5672541.2033754131</v>
      </c>
      <c r="AY6" s="50">
        <v>5715</v>
      </c>
      <c r="AZ6" s="50">
        <v>5389245</v>
      </c>
      <c r="BA6" s="50">
        <v>0</v>
      </c>
      <c r="BB6" s="50">
        <v>0</v>
      </c>
      <c r="BC6" s="50">
        <v>5705821.2033754131</v>
      </c>
      <c r="BD6" s="50">
        <v>0</v>
      </c>
      <c r="BE6" s="50">
        <v>5705821.2033754131</v>
      </c>
      <c r="BF6" s="50">
        <v>5422525</v>
      </c>
      <c r="BG6" s="50">
        <v>5261413.074668047</v>
      </c>
      <c r="BH6" s="50">
        <v>5544709.27804346</v>
      </c>
      <c r="BI6" s="50">
        <v>5879.8613765041991</v>
      </c>
      <c r="BJ6" s="50">
        <v>5728.3412431765228</v>
      </c>
      <c r="BK6" s="50">
        <v>0.026450961438123803</v>
      </c>
      <c r="BL6" s="50">
        <v>0</v>
      </c>
      <c r="BM6" s="50">
        <v>0</v>
      </c>
      <c r="BN6" s="67">
        <v>5705821.2033754131</v>
      </c>
      <c r="BO6" s="50">
        <v>6015.4201520417955</v>
      </c>
      <c r="BP6" s="50" t="s">
        <v>325</v>
      </c>
      <c r="BQ6" s="50">
        <v>6050.7117745232372</v>
      </c>
      <c r="BR6" s="508">
        <v>0.025786559236221196</v>
      </c>
      <c r="BS6" s="50">
        <v>0</v>
      </c>
      <c r="BT6" s="50">
        <v>5705821.2033754131</v>
      </c>
      <c r="BU6" s="50">
        <v>0</v>
      </c>
      <c r="BV6" s="67">
        <v>5705821.2033754131</v>
      </c>
      <c r="BY6" s="40">
        <v>8734603</v>
      </c>
    </row>
    <row r="7" spans="1:77">
      <c r="A7" s="40">
        <v>110850</v>
      </c>
      <c r="B7" s="40">
        <v>8733373</v>
      </c>
      <c r="C7" s="40" t="s">
        <v>134</v>
      </c>
      <c r="D7" s="507">
        <v>101</v>
      </c>
      <c r="E7" s="507">
        <v>101</v>
      </c>
      <c r="F7" s="507">
        <v>0</v>
      </c>
      <c r="G7" s="50">
        <v>342343.87892466848</v>
      </c>
      <c r="H7" s="50">
        <v>0</v>
      </c>
      <c r="I7" s="50">
        <v>0</v>
      </c>
      <c r="J7" s="50">
        <v>6231.8063599327143</v>
      </c>
      <c r="K7" s="50">
        <v>0</v>
      </c>
      <c r="L7" s="50">
        <v>9152.9655911511727</v>
      </c>
      <c r="M7" s="50">
        <v>0</v>
      </c>
      <c r="N7" s="50">
        <v>0</v>
      </c>
      <c r="O7" s="50">
        <v>3635.2203766274165</v>
      </c>
      <c r="P7" s="50">
        <v>878.84448665717559</v>
      </c>
      <c r="Q7" s="50">
        <v>0</v>
      </c>
      <c r="R7" s="50">
        <v>0</v>
      </c>
      <c r="S7" s="50">
        <v>0</v>
      </c>
      <c r="T7" s="50">
        <v>0</v>
      </c>
      <c r="U7" s="50">
        <v>0</v>
      </c>
      <c r="V7" s="50">
        <v>0</v>
      </c>
      <c r="W7" s="50">
        <v>0</v>
      </c>
      <c r="X7" s="50">
        <v>0</v>
      </c>
      <c r="Y7" s="50">
        <v>0</v>
      </c>
      <c r="Z7" s="50">
        <v>2089.3956992036256</v>
      </c>
      <c r="AA7" s="50">
        <v>0</v>
      </c>
      <c r="AB7" s="50">
        <v>3640.6819457028696</v>
      </c>
      <c r="AC7" s="50">
        <v>0</v>
      </c>
      <c r="AD7" s="50">
        <v>0</v>
      </c>
      <c r="AE7" s="50">
        <v>0</v>
      </c>
      <c r="AF7" s="50">
        <v>127831.92533195284</v>
      </c>
      <c r="AG7" s="50">
        <v>36681.441922563405</v>
      </c>
      <c r="AH7" s="50">
        <v>0</v>
      </c>
      <c r="AI7" s="50">
        <v>0</v>
      </c>
      <c r="AJ7" s="50">
        <v>2116.7999999999997</v>
      </c>
      <c r="AK7" s="50">
        <v>0</v>
      </c>
      <c r="AL7" s="50">
        <v>0</v>
      </c>
      <c r="AM7" s="50">
        <v>0</v>
      </c>
      <c r="AN7" s="50">
        <v>0</v>
      </c>
      <c r="AO7" s="50">
        <v>0</v>
      </c>
      <c r="AP7" s="50">
        <v>0</v>
      </c>
      <c r="AQ7" s="50">
        <v>0</v>
      </c>
      <c r="AR7" s="50">
        <v>0</v>
      </c>
      <c r="AS7" s="50">
        <v>342343.87892466848</v>
      </c>
      <c r="AT7" s="50">
        <v>25628.914459274976</v>
      </c>
      <c r="AU7" s="50">
        <v>166630.16725451621</v>
      </c>
      <c r="AV7" s="50">
        <v>27102.965453618232</v>
      </c>
      <c r="AW7" s="67">
        <v>534602.96063845966</v>
      </c>
      <c r="AX7" s="50">
        <v>532486.16063845961</v>
      </c>
      <c r="AY7" s="50">
        <v>4405</v>
      </c>
      <c r="AZ7" s="50">
        <v>444905</v>
      </c>
      <c r="BA7" s="50">
        <v>0</v>
      </c>
      <c r="BB7" s="50">
        <v>0</v>
      </c>
      <c r="BC7" s="50">
        <v>534602.96063845966</v>
      </c>
      <c r="BD7" s="50">
        <v>534602.96063845954</v>
      </c>
      <c r="BE7" s="50">
        <v>0</v>
      </c>
      <c r="BF7" s="50">
        <v>447021.8</v>
      </c>
      <c r="BG7" s="50">
        <v>280391.63274548377</v>
      </c>
      <c r="BH7" s="50">
        <v>367972.79338394344</v>
      </c>
      <c r="BI7" s="50">
        <v>3643.29498399944</v>
      </c>
      <c r="BJ7" s="50">
        <v>3580.9819586273852</v>
      </c>
      <c r="BK7" s="50">
        <v>0.017401100059141226</v>
      </c>
      <c r="BL7" s="50">
        <v>0</v>
      </c>
      <c r="BM7" s="50">
        <v>0</v>
      </c>
      <c r="BN7" s="67">
        <v>534602.96063845966</v>
      </c>
      <c r="BO7" s="50">
        <v>5272.1402043411845</v>
      </c>
      <c r="BP7" s="50" t="s">
        <v>325</v>
      </c>
      <c r="BQ7" s="50">
        <v>5293.0986201827691</v>
      </c>
      <c r="BR7" s="508">
        <v>0.0021058632584824988</v>
      </c>
      <c r="BS7" s="50">
        <v>-888.65000000000009</v>
      </c>
      <c r="BT7" s="50">
        <v>533714.31063845963</v>
      </c>
      <c r="BU7" s="50">
        <v>-1010</v>
      </c>
      <c r="BV7" s="67">
        <v>532704.31063845963</v>
      </c>
      <c r="BY7" s="40">
        <v>8733373</v>
      </c>
    </row>
    <row r="8" spans="1:77">
      <c r="A8" s="40">
        <v>110809</v>
      </c>
      <c r="B8" s="40">
        <v>8733061</v>
      </c>
      <c r="C8" s="40" t="s">
        <v>114</v>
      </c>
      <c r="D8" s="507">
        <v>205</v>
      </c>
      <c r="E8" s="507">
        <v>205</v>
      </c>
      <c r="F8" s="507">
        <v>0</v>
      </c>
      <c r="G8" s="50">
        <v>694856.38791640627</v>
      </c>
      <c r="H8" s="50">
        <v>0</v>
      </c>
      <c r="I8" s="50">
        <v>0</v>
      </c>
      <c r="J8" s="50">
        <v>16298.570479823953</v>
      </c>
      <c r="K8" s="50">
        <v>0</v>
      </c>
      <c r="L8" s="50">
        <v>24642.59966848385</v>
      </c>
      <c r="M8" s="50">
        <v>0</v>
      </c>
      <c r="N8" s="50">
        <v>0</v>
      </c>
      <c r="O8" s="50">
        <v>0</v>
      </c>
      <c r="P8" s="50">
        <v>439.42224332858734</v>
      </c>
      <c r="Q8" s="50">
        <v>0</v>
      </c>
      <c r="R8" s="50">
        <v>0</v>
      </c>
      <c r="S8" s="50">
        <v>0</v>
      </c>
      <c r="T8" s="50">
        <v>0</v>
      </c>
      <c r="U8" s="50">
        <v>0</v>
      </c>
      <c r="V8" s="50">
        <v>0</v>
      </c>
      <c r="W8" s="50">
        <v>0</v>
      </c>
      <c r="X8" s="50">
        <v>0</v>
      </c>
      <c r="Y8" s="50">
        <v>0</v>
      </c>
      <c r="Z8" s="50">
        <v>2714.1457003516462</v>
      </c>
      <c r="AA8" s="50">
        <v>0</v>
      </c>
      <c r="AB8" s="50">
        <v>72806.431113857485</v>
      </c>
      <c r="AC8" s="50">
        <v>0</v>
      </c>
      <c r="AD8" s="50">
        <v>0</v>
      </c>
      <c r="AE8" s="50">
        <v>0</v>
      </c>
      <c r="AF8" s="50">
        <v>127831.92533195284</v>
      </c>
      <c r="AG8" s="50">
        <v>0</v>
      </c>
      <c r="AH8" s="50">
        <v>0</v>
      </c>
      <c r="AI8" s="50">
        <v>0</v>
      </c>
      <c r="AJ8" s="50">
        <v>17149</v>
      </c>
      <c r="AK8" s="50">
        <v>0</v>
      </c>
      <c r="AL8" s="50">
        <v>0</v>
      </c>
      <c r="AM8" s="50">
        <v>0</v>
      </c>
      <c r="AN8" s="50">
        <v>0</v>
      </c>
      <c r="AO8" s="50">
        <v>0</v>
      </c>
      <c r="AP8" s="50">
        <v>0</v>
      </c>
      <c r="AQ8" s="50">
        <v>0</v>
      </c>
      <c r="AR8" s="50">
        <v>0</v>
      </c>
      <c r="AS8" s="50">
        <v>694856.38791640627</v>
      </c>
      <c r="AT8" s="50">
        <v>116901.16920584554</v>
      </c>
      <c r="AU8" s="50">
        <v>144980.92533195284</v>
      </c>
      <c r="AV8" s="50">
        <v>78877.960973547466</v>
      </c>
      <c r="AW8" s="67">
        <v>956738.4824542047</v>
      </c>
      <c r="AX8" s="50">
        <v>939589.4824542047</v>
      </c>
      <c r="AY8" s="50">
        <v>4405</v>
      </c>
      <c r="AZ8" s="50">
        <v>903025</v>
      </c>
      <c r="BA8" s="50">
        <v>0</v>
      </c>
      <c r="BB8" s="50">
        <v>0</v>
      </c>
      <c r="BC8" s="50">
        <v>956738.4824542047</v>
      </c>
      <c r="BD8" s="50">
        <v>956738.48245420458</v>
      </c>
      <c r="BE8" s="50">
        <v>0</v>
      </c>
      <c r="BF8" s="50">
        <v>920174</v>
      </c>
      <c r="BG8" s="50">
        <v>775193.07466804713</v>
      </c>
      <c r="BH8" s="50">
        <v>811757.55712225183</v>
      </c>
      <c r="BI8" s="50">
        <v>3959.79296157196</v>
      </c>
      <c r="BJ8" s="50">
        <v>3790.1380082987421</v>
      </c>
      <c r="BK8" s="50">
        <v>0.044762209951655543</v>
      </c>
      <c r="BL8" s="50">
        <v>0</v>
      </c>
      <c r="BM8" s="50">
        <v>0</v>
      </c>
      <c r="BN8" s="67">
        <v>956738.4824542047</v>
      </c>
      <c r="BO8" s="50">
        <v>4583.3633290449006</v>
      </c>
      <c r="BP8" s="50" t="s">
        <v>325</v>
      </c>
      <c r="BQ8" s="50">
        <v>4667.0169875814863</v>
      </c>
      <c r="BR8" s="508">
        <v>0.031213579729088226</v>
      </c>
      <c r="BS8" s="50">
        <v>-1839.0999999999995</v>
      </c>
      <c r="BT8" s="50">
        <v>954899.38245420472</v>
      </c>
      <c r="BU8" s="50">
        <v>-2050</v>
      </c>
      <c r="BV8" s="67">
        <v>952849.38245420472</v>
      </c>
      <c r="BY8" s="40">
        <v>8733061</v>
      </c>
    </row>
    <row r="9" spans="1:77">
      <c r="A9" s="40">
        <v>136653</v>
      </c>
      <c r="B9" s="40">
        <v>8732087</v>
      </c>
      <c r="C9" s="40" t="s">
        <v>191</v>
      </c>
      <c r="D9" s="507">
        <v>626</v>
      </c>
      <c r="E9" s="507">
        <v>626</v>
      </c>
      <c r="F9" s="507">
        <v>0</v>
      </c>
      <c r="G9" s="50">
        <v>2121854.1406618068</v>
      </c>
      <c r="H9" s="50">
        <v>0</v>
      </c>
      <c r="I9" s="50">
        <v>0</v>
      </c>
      <c r="J9" s="50">
        <v>81972.222119114871</v>
      </c>
      <c r="K9" s="50">
        <v>0</v>
      </c>
      <c r="L9" s="50">
        <v>121804.84978993442</v>
      </c>
      <c r="M9" s="50">
        <v>0</v>
      </c>
      <c r="N9" s="50">
        <v>11255.201550711789</v>
      </c>
      <c r="O9" s="50">
        <v>55646.834996065729</v>
      </c>
      <c r="P9" s="50">
        <v>878.84448665717628</v>
      </c>
      <c r="Q9" s="50">
        <v>15819.200759829169</v>
      </c>
      <c r="R9" s="50">
        <v>509.33032749449984</v>
      </c>
      <c r="S9" s="50">
        <v>0</v>
      </c>
      <c r="T9" s="50">
        <v>0</v>
      </c>
      <c r="U9" s="50">
        <v>0</v>
      </c>
      <c r="V9" s="50">
        <v>0</v>
      </c>
      <c r="W9" s="50">
        <v>0</v>
      </c>
      <c r="X9" s="50">
        <v>0</v>
      </c>
      <c r="Y9" s="50">
        <v>0</v>
      </c>
      <c r="Z9" s="50">
        <v>8778.1046444923977</v>
      </c>
      <c r="AA9" s="50">
        <v>0</v>
      </c>
      <c r="AB9" s="50">
        <v>247603.39599710683</v>
      </c>
      <c r="AC9" s="50">
        <v>0</v>
      </c>
      <c r="AD9" s="50">
        <v>0</v>
      </c>
      <c r="AE9" s="50">
        <v>0</v>
      </c>
      <c r="AF9" s="50">
        <v>127831.92533195284</v>
      </c>
      <c r="AG9" s="50">
        <v>0</v>
      </c>
      <c r="AH9" s="50">
        <v>0</v>
      </c>
      <c r="AI9" s="50">
        <v>0</v>
      </c>
      <c r="AJ9" s="50">
        <v>9113.6</v>
      </c>
      <c r="AK9" s="50">
        <v>0</v>
      </c>
      <c r="AL9" s="50">
        <v>0</v>
      </c>
      <c r="AM9" s="50">
        <v>0</v>
      </c>
      <c r="AN9" s="50">
        <v>0</v>
      </c>
      <c r="AO9" s="50">
        <v>0</v>
      </c>
      <c r="AP9" s="50">
        <v>0</v>
      </c>
      <c r="AQ9" s="50">
        <v>0</v>
      </c>
      <c r="AR9" s="50">
        <v>0</v>
      </c>
      <c r="AS9" s="50">
        <v>2121854.1406618068</v>
      </c>
      <c r="AT9" s="50">
        <v>544267.98467140691</v>
      </c>
      <c r="AU9" s="50">
        <v>136945.52533195284</v>
      </c>
      <c r="AV9" s="50">
        <v>322192.54291988019</v>
      </c>
      <c r="AW9" s="67">
        <v>2803067.6506651668</v>
      </c>
      <c r="AX9" s="50">
        <v>2793954.0506651667</v>
      </c>
      <c r="AY9" s="50">
        <v>4405</v>
      </c>
      <c r="AZ9" s="50">
        <v>2757530</v>
      </c>
      <c r="BA9" s="50">
        <v>0</v>
      </c>
      <c r="BB9" s="50">
        <v>0</v>
      </c>
      <c r="BC9" s="50">
        <v>2803067.6506651668</v>
      </c>
      <c r="BD9" s="50">
        <v>2803067.6506651659</v>
      </c>
      <c r="BE9" s="50">
        <v>0</v>
      </c>
      <c r="BF9" s="50">
        <v>2766643.6</v>
      </c>
      <c r="BG9" s="50">
        <v>2629698.074668047</v>
      </c>
      <c r="BH9" s="50">
        <v>2666122.1253332137</v>
      </c>
      <c r="BI9" s="50">
        <v>4258.9810308837277</v>
      </c>
      <c r="BJ9" s="50">
        <v>4188.5243462131111</v>
      </c>
      <c r="BK9" s="50">
        <v>0.0168213620948192</v>
      </c>
      <c r="BL9" s="50">
        <v>0</v>
      </c>
      <c r="BM9" s="50">
        <v>0</v>
      </c>
      <c r="BN9" s="67">
        <v>2803067.6506651668</v>
      </c>
      <c r="BO9" s="50">
        <v>4463.1853844491479</v>
      </c>
      <c r="BP9" s="50" t="s">
        <v>325</v>
      </c>
      <c r="BQ9" s="50">
        <v>4477.7438509028225</v>
      </c>
      <c r="BR9" s="508">
        <v>0.016102850606248165</v>
      </c>
      <c r="BS9" s="50">
        <v>0</v>
      </c>
      <c r="BT9" s="50">
        <v>2803067.6506651668</v>
      </c>
      <c r="BU9" s="50">
        <v>0</v>
      </c>
      <c r="BV9" s="67">
        <v>2803067.6506651668</v>
      </c>
      <c r="BY9" s="40">
        <v>8732087</v>
      </c>
    </row>
    <row r="10" spans="1:77">
      <c r="A10" s="40">
        <v>110644</v>
      </c>
      <c r="B10" s="40">
        <v>8732083</v>
      </c>
      <c r="C10" s="40" t="s">
        <v>52</v>
      </c>
      <c r="D10" s="507">
        <v>100</v>
      </c>
      <c r="E10" s="507">
        <v>100</v>
      </c>
      <c r="F10" s="507">
        <v>0</v>
      </c>
      <c r="G10" s="50">
        <v>338954.33556897868</v>
      </c>
      <c r="H10" s="50">
        <v>0</v>
      </c>
      <c r="I10" s="50">
        <v>0</v>
      </c>
      <c r="J10" s="50">
        <v>10546.133839886108</v>
      </c>
      <c r="K10" s="50">
        <v>0</v>
      </c>
      <c r="L10" s="50">
        <v>16193.708353575117</v>
      </c>
      <c r="M10" s="50">
        <v>0</v>
      </c>
      <c r="N10" s="50">
        <v>3904.8658441244966</v>
      </c>
      <c r="O10" s="50">
        <v>279.63233666364681</v>
      </c>
      <c r="P10" s="50">
        <v>30320.13478967256</v>
      </c>
      <c r="Q10" s="50">
        <v>0</v>
      </c>
      <c r="R10" s="50">
        <v>0</v>
      </c>
      <c r="S10" s="50">
        <v>0</v>
      </c>
      <c r="T10" s="50">
        <v>0</v>
      </c>
      <c r="U10" s="50">
        <v>0</v>
      </c>
      <c r="V10" s="50">
        <v>0</v>
      </c>
      <c r="W10" s="50">
        <v>0</v>
      </c>
      <c r="X10" s="50">
        <v>0</v>
      </c>
      <c r="Y10" s="50">
        <v>0</v>
      </c>
      <c r="Z10" s="50">
        <v>4714.7312577010216</v>
      </c>
      <c r="AA10" s="50">
        <v>0</v>
      </c>
      <c r="AB10" s="50">
        <v>31791.127543254242</v>
      </c>
      <c r="AC10" s="50">
        <v>0</v>
      </c>
      <c r="AD10" s="50">
        <v>943.75913623980875</v>
      </c>
      <c r="AE10" s="50">
        <v>0</v>
      </c>
      <c r="AF10" s="50">
        <v>127831.92533195284</v>
      </c>
      <c r="AG10" s="50">
        <v>37433.110814419219</v>
      </c>
      <c r="AH10" s="50">
        <v>0</v>
      </c>
      <c r="AI10" s="50">
        <v>0</v>
      </c>
      <c r="AJ10" s="50">
        <v>10433.75</v>
      </c>
      <c r="AK10" s="50">
        <v>0</v>
      </c>
      <c r="AL10" s="50">
        <v>0</v>
      </c>
      <c r="AM10" s="50">
        <v>0</v>
      </c>
      <c r="AN10" s="50">
        <v>0</v>
      </c>
      <c r="AO10" s="50">
        <v>0</v>
      </c>
      <c r="AP10" s="50">
        <v>0</v>
      </c>
      <c r="AQ10" s="50">
        <v>0</v>
      </c>
      <c r="AR10" s="50">
        <v>0</v>
      </c>
      <c r="AS10" s="50">
        <v>338954.33556897868</v>
      </c>
      <c r="AT10" s="50">
        <v>98694.093101117</v>
      </c>
      <c r="AU10" s="50">
        <v>175698.78614637206</v>
      </c>
      <c r="AV10" s="50">
        <v>63195.726475794778</v>
      </c>
      <c r="AW10" s="67">
        <v>613347.21481646772</v>
      </c>
      <c r="AX10" s="50">
        <v>602913.46481646772</v>
      </c>
      <c r="AY10" s="50">
        <v>4405</v>
      </c>
      <c r="AZ10" s="50">
        <v>440500</v>
      </c>
      <c r="BA10" s="50">
        <v>0</v>
      </c>
      <c r="BB10" s="50">
        <v>0</v>
      </c>
      <c r="BC10" s="50">
        <v>613347.21481646772</v>
      </c>
      <c r="BD10" s="50">
        <v>613347.21481646784</v>
      </c>
      <c r="BE10" s="50">
        <v>0</v>
      </c>
      <c r="BF10" s="50">
        <v>450933.75</v>
      </c>
      <c r="BG10" s="50">
        <v>275234.96385362791</v>
      </c>
      <c r="BH10" s="50">
        <v>437648.42867009563</v>
      </c>
      <c r="BI10" s="50">
        <v>4376.4842867009565</v>
      </c>
      <c r="BJ10" s="50">
        <v>4252.5414105362779</v>
      </c>
      <c r="BK10" s="50">
        <v>0.029145601229794607</v>
      </c>
      <c r="BL10" s="50">
        <v>0</v>
      </c>
      <c r="BM10" s="50">
        <v>0</v>
      </c>
      <c r="BN10" s="67">
        <v>613347.21481646772</v>
      </c>
      <c r="BO10" s="50">
        <v>6029.1346481646769</v>
      </c>
      <c r="BP10" s="50" t="s">
        <v>325</v>
      </c>
      <c r="BQ10" s="50">
        <v>6133.4721481646775</v>
      </c>
      <c r="BR10" s="508">
        <v>0.02004727990498778</v>
      </c>
      <c r="BS10" s="50">
        <v>-922.3</v>
      </c>
      <c r="BT10" s="50">
        <v>612424.91481646767</v>
      </c>
      <c r="BU10" s="50">
        <v>-1000</v>
      </c>
      <c r="BV10" s="67">
        <v>611424.91481646767</v>
      </c>
      <c r="BY10" s="40">
        <v>8732083</v>
      </c>
    </row>
    <row r="11" spans="1:77">
      <c r="A11" s="40">
        <v>139537</v>
      </c>
      <c r="B11" s="40">
        <v>8733383</v>
      </c>
      <c r="C11" s="40" t="s">
        <v>229</v>
      </c>
      <c r="D11" s="507">
        <v>197</v>
      </c>
      <c r="E11" s="507">
        <v>197</v>
      </c>
      <c r="F11" s="507">
        <v>0</v>
      </c>
      <c r="G11" s="50">
        <v>667740.041070888</v>
      </c>
      <c r="H11" s="50">
        <v>0</v>
      </c>
      <c r="I11" s="50">
        <v>0</v>
      </c>
      <c r="J11" s="50">
        <v>31159.031799663491</v>
      </c>
      <c r="K11" s="50">
        <v>0</v>
      </c>
      <c r="L11" s="50">
        <v>46468.902231998181</v>
      </c>
      <c r="M11" s="50">
        <v>0</v>
      </c>
      <c r="N11" s="50">
        <v>7809.7316882490095</v>
      </c>
      <c r="O11" s="50">
        <v>5592.6467332729408</v>
      </c>
      <c r="P11" s="50">
        <v>3515.377946628706</v>
      </c>
      <c r="Q11" s="50">
        <v>2396.8485999741179</v>
      </c>
      <c r="R11" s="50">
        <v>0</v>
      </c>
      <c r="S11" s="50">
        <v>0</v>
      </c>
      <c r="T11" s="50">
        <v>0</v>
      </c>
      <c r="U11" s="50">
        <v>0</v>
      </c>
      <c r="V11" s="50">
        <v>0</v>
      </c>
      <c r="W11" s="50">
        <v>0</v>
      </c>
      <c r="X11" s="50">
        <v>0</v>
      </c>
      <c r="Y11" s="50">
        <v>0</v>
      </c>
      <c r="Z11" s="50">
        <v>8199.5185938036666</v>
      </c>
      <c r="AA11" s="50">
        <v>0</v>
      </c>
      <c r="AB11" s="50">
        <v>70570.257012824819</v>
      </c>
      <c r="AC11" s="50">
        <v>0</v>
      </c>
      <c r="AD11" s="50">
        <v>3944.9131894823936</v>
      </c>
      <c r="AE11" s="50">
        <v>0</v>
      </c>
      <c r="AF11" s="50">
        <v>127831.92533195284</v>
      </c>
      <c r="AG11" s="50">
        <v>0</v>
      </c>
      <c r="AH11" s="50">
        <v>0</v>
      </c>
      <c r="AI11" s="50">
        <v>0</v>
      </c>
      <c r="AJ11" s="50">
        <v>6860.8</v>
      </c>
      <c r="AK11" s="50">
        <v>0</v>
      </c>
      <c r="AL11" s="50">
        <v>0</v>
      </c>
      <c r="AM11" s="50">
        <v>0</v>
      </c>
      <c r="AN11" s="50">
        <v>0</v>
      </c>
      <c r="AO11" s="50">
        <v>0</v>
      </c>
      <c r="AP11" s="50">
        <v>0</v>
      </c>
      <c r="AQ11" s="50">
        <v>0</v>
      </c>
      <c r="AR11" s="50">
        <v>0</v>
      </c>
      <c r="AS11" s="50">
        <v>667740.041070888</v>
      </c>
      <c r="AT11" s="50">
        <v>179657.22779589731</v>
      </c>
      <c r="AU11" s="50">
        <v>134692.72533195282</v>
      </c>
      <c r="AV11" s="50">
        <v>94069.765249284188</v>
      </c>
      <c r="AW11" s="67">
        <v>982089.99419873813</v>
      </c>
      <c r="AX11" s="50">
        <v>975229.19419873809</v>
      </c>
      <c r="AY11" s="50">
        <v>4405</v>
      </c>
      <c r="AZ11" s="50">
        <v>867785</v>
      </c>
      <c r="BA11" s="50">
        <v>0</v>
      </c>
      <c r="BB11" s="50">
        <v>0</v>
      </c>
      <c r="BC11" s="50">
        <v>982089.99419873813</v>
      </c>
      <c r="BD11" s="50">
        <v>982089.99419873813</v>
      </c>
      <c r="BE11" s="50">
        <v>0</v>
      </c>
      <c r="BF11" s="50">
        <v>874645.8</v>
      </c>
      <c r="BG11" s="50">
        <v>739953.07466804713</v>
      </c>
      <c r="BH11" s="50">
        <v>847397.26886678522</v>
      </c>
      <c r="BI11" s="50">
        <v>4301.5089790192142</v>
      </c>
      <c r="BJ11" s="50">
        <v>4092.7886264725989</v>
      </c>
      <c r="BK11" s="50">
        <v>0.050997100411340437</v>
      </c>
      <c r="BL11" s="50">
        <v>0</v>
      </c>
      <c r="BM11" s="50">
        <v>0</v>
      </c>
      <c r="BN11" s="67">
        <v>982089.99419873813</v>
      </c>
      <c r="BO11" s="50">
        <v>4950.4020010088225</v>
      </c>
      <c r="BP11" s="50" t="s">
        <v>325</v>
      </c>
      <c r="BQ11" s="50">
        <v>4985.2283969479095</v>
      </c>
      <c r="BR11" s="508">
        <v>0.0449413132704235</v>
      </c>
      <c r="BS11" s="50">
        <v>0</v>
      </c>
      <c r="BT11" s="50">
        <v>982089.99419873813</v>
      </c>
      <c r="BU11" s="50">
        <v>0</v>
      </c>
      <c r="BV11" s="67">
        <v>982089.99419873813</v>
      </c>
      <c r="BY11" s="40">
        <v>8733383</v>
      </c>
    </row>
    <row r="12" spans="1:77">
      <c r="A12" s="40">
        <v>110664</v>
      </c>
      <c r="B12" s="40">
        <v>8732118</v>
      </c>
      <c r="C12" s="40" t="s">
        <v>58</v>
      </c>
      <c r="D12" s="507">
        <v>371</v>
      </c>
      <c r="E12" s="507">
        <v>371</v>
      </c>
      <c r="F12" s="507">
        <v>0</v>
      </c>
      <c r="G12" s="50">
        <v>1257520.584960911</v>
      </c>
      <c r="H12" s="50">
        <v>0</v>
      </c>
      <c r="I12" s="50">
        <v>0</v>
      </c>
      <c r="J12" s="50">
        <v>66632.391079280365</v>
      </c>
      <c r="K12" s="50">
        <v>0</v>
      </c>
      <c r="L12" s="50">
        <v>99978.547226420415</v>
      </c>
      <c r="M12" s="50">
        <v>0</v>
      </c>
      <c r="N12" s="50">
        <v>41805.034331215196</v>
      </c>
      <c r="O12" s="50">
        <v>23768.748616409972</v>
      </c>
      <c r="P12" s="50">
        <v>878.84448665717673</v>
      </c>
      <c r="Q12" s="50">
        <v>0</v>
      </c>
      <c r="R12" s="50">
        <v>0</v>
      </c>
      <c r="S12" s="50">
        <v>0</v>
      </c>
      <c r="T12" s="50">
        <v>0</v>
      </c>
      <c r="U12" s="50">
        <v>0</v>
      </c>
      <c r="V12" s="50">
        <v>0</v>
      </c>
      <c r="W12" s="50">
        <v>0</v>
      </c>
      <c r="X12" s="50">
        <v>0</v>
      </c>
      <c r="Y12" s="50">
        <v>0</v>
      </c>
      <c r="Z12" s="50">
        <v>30046.452077193182</v>
      </c>
      <c r="AA12" s="50">
        <v>0</v>
      </c>
      <c r="AB12" s="50">
        <v>150730.80099917355</v>
      </c>
      <c r="AC12" s="50">
        <v>0</v>
      </c>
      <c r="AD12" s="50">
        <v>1642.1408970572679</v>
      </c>
      <c r="AE12" s="50">
        <v>0</v>
      </c>
      <c r="AF12" s="50">
        <v>127831.92533195284</v>
      </c>
      <c r="AG12" s="50">
        <v>0</v>
      </c>
      <c r="AH12" s="50">
        <v>0</v>
      </c>
      <c r="AI12" s="50">
        <v>0</v>
      </c>
      <c r="AJ12" s="50">
        <v>31500</v>
      </c>
      <c r="AK12" s="50">
        <v>0</v>
      </c>
      <c r="AL12" s="50">
        <v>0</v>
      </c>
      <c r="AM12" s="50">
        <v>0</v>
      </c>
      <c r="AN12" s="50">
        <v>0</v>
      </c>
      <c r="AO12" s="50">
        <v>0</v>
      </c>
      <c r="AP12" s="50">
        <v>0</v>
      </c>
      <c r="AQ12" s="50">
        <v>0</v>
      </c>
      <c r="AR12" s="50">
        <v>0</v>
      </c>
      <c r="AS12" s="50">
        <v>1257520.584960911</v>
      </c>
      <c r="AT12" s="50">
        <v>415482.95971340709</v>
      </c>
      <c r="AU12" s="50">
        <v>159331.92533195284</v>
      </c>
      <c r="AV12" s="50">
        <v>209780.65995356464</v>
      </c>
      <c r="AW12" s="67">
        <v>1832335.4700062708</v>
      </c>
      <c r="AX12" s="50">
        <v>1800835.4700062708</v>
      </c>
      <c r="AY12" s="50">
        <v>4405</v>
      </c>
      <c r="AZ12" s="50">
        <v>1634255</v>
      </c>
      <c r="BA12" s="50">
        <v>0</v>
      </c>
      <c r="BB12" s="50">
        <v>0</v>
      </c>
      <c r="BC12" s="50">
        <v>1832335.4700062708</v>
      </c>
      <c r="BD12" s="50">
        <v>1832335.4700062703</v>
      </c>
      <c r="BE12" s="50">
        <v>0</v>
      </c>
      <c r="BF12" s="50">
        <v>1665755</v>
      </c>
      <c r="BG12" s="50">
        <v>1506423.0746680473</v>
      </c>
      <c r="BH12" s="50">
        <v>1673003.5446743181</v>
      </c>
      <c r="BI12" s="50">
        <v>4509.4435166423664</v>
      </c>
      <c r="BJ12" s="50">
        <v>4452.8439231327729</v>
      </c>
      <c r="BK12" s="50">
        <v>0.012710886455183255</v>
      </c>
      <c r="BL12" s="50">
        <v>0</v>
      </c>
      <c r="BM12" s="50">
        <v>0</v>
      </c>
      <c r="BN12" s="67">
        <v>1832335.4700062708</v>
      </c>
      <c r="BO12" s="50">
        <v>4854.0039622810536</v>
      </c>
      <c r="BP12" s="50" t="s">
        <v>325</v>
      </c>
      <c r="BQ12" s="50">
        <v>4938.9096226584115</v>
      </c>
      <c r="BR12" s="508">
        <v>0.015849033501707632</v>
      </c>
      <c r="BS12" s="50">
        <v>-3688.5499999999993</v>
      </c>
      <c r="BT12" s="50">
        <v>1828646.9200062708</v>
      </c>
      <c r="BU12" s="50">
        <v>-3710</v>
      </c>
      <c r="BV12" s="67">
        <v>1824936.9200062708</v>
      </c>
      <c r="BY12" s="40">
        <v>8732118</v>
      </c>
    </row>
    <row r="13" spans="1:77">
      <c r="A13" s="40">
        <v>143440</v>
      </c>
      <c r="B13" s="40">
        <v>8733000</v>
      </c>
      <c r="C13" s="40" t="s">
        <v>215</v>
      </c>
      <c r="D13" s="507">
        <v>88</v>
      </c>
      <c r="E13" s="507">
        <v>88</v>
      </c>
      <c r="F13" s="507">
        <v>0</v>
      </c>
      <c r="G13" s="50">
        <v>298279.81530070124</v>
      </c>
      <c r="H13" s="50">
        <v>0</v>
      </c>
      <c r="I13" s="50">
        <v>0</v>
      </c>
      <c r="J13" s="50">
        <v>1917.4788799792941</v>
      </c>
      <c r="K13" s="50">
        <v>0</v>
      </c>
      <c r="L13" s="50">
        <v>2816.2971049695884</v>
      </c>
      <c r="M13" s="50">
        <v>0</v>
      </c>
      <c r="N13" s="50">
        <v>0</v>
      </c>
      <c r="O13" s="50">
        <v>0</v>
      </c>
      <c r="P13" s="50">
        <v>0</v>
      </c>
      <c r="Q13" s="50">
        <v>0</v>
      </c>
      <c r="R13" s="50">
        <v>0</v>
      </c>
      <c r="S13" s="50">
        <v>0</v>
      </c>
      <c r="T13" s="50">
        <v>0</v>
      </c>
      <c r="U13" s="50">
        <v>0</v>
      </c>
      <c r="V13" s="50">
        <v>0</v>
      </c>
      <c r="W13" s="50">
        <v>0</v>
      </c>
      <c r="X13" s="50">
        <v>0</v>
      </c>
      <c r="Y13" s="50">
        <v>0</v>
      </c>
      <c r="Z13" s="50">
        <v>8010.0397498182529</v>
      </c>
      <c r="AA13" s="50">
        <v>0</v>
      </c>
      <c r="AB13" s="50">
        <v>30300.459166836939</v>
      </c>
      <c r="AC13" s="50">
        <v>0</v>
      </c>
      <c r="AD13" s="50">
        <v>0</v>
      </c>
      <c r="AE13" s="50">
        <v>0</v>
      </c>
      <c r="AF13" s="50">
        <v>127831.92533195284</v>
      </c>
      <c r="AG13" s="50">
        <v>32517.196261682227</v>
      </c>
      <c r="AH13" s="50">
        <v>0</v>
      </c>
      <c r="AI13" s="50">
        <v>0</v>
      </c>
      <c r="AJ13" s="50">
        <v>2483.2</v>
      </c>
      <c r="AK13" s="50">
        <v>0</v>
      </c>
      <c r="AL13" s="50">
        <v>0</v>
      </c>
      <c r="AM13" s="50">
        <v>0</v>
      </c>
      <c r="AN13" s="50">
        <v>0</v>
      </c>
      <c r="AO13" s="50">
        <v>0</v>
      </c>
      <c r="AP13" s="50">
        <v>0</v>
      </c>
      <c r="AQ13" s="50">
        <v>0</v>
      </c>
      <c r="AR13" s="50">
        <v>0</v>
      </c>
      <c r="AS13" s="50">
        <v>298279.81530070124</v>
      </c>
      <c r="AT13" s="50">
        <v>43044.274901604076</v>
      </c>
      <c r="AU13" s="50">
        <v>162832.32159363508</v>
      </c>
      <c r="AV13" s="50">
        <v>32005.373141613585</v>
      </c>
      <c r="AW13" s="67">
        <v>504156.41179594042</v>
      </c>
      <c r="AX13" s="50">
        <v>501673.21179594041</v>
      </c>
      <c r="AY13" s="50">
        <v>4405</v>
      </c>
      <c r="AZ13" s="50">
        <v>387640</v>
      </c>
      <c r="BA13" s="50">
        <v>0</v>
      </c>
      <c r="BB13" s="50">
        <v>0</v>
      </c>
      <c r="BC13" s="50">
        <v>504156.41179594042</v>
      </c>
      <c r="BD13" s="50">
        <v>504156.41179594037</v>
      </c>
      <c r="BE13" s="50">
        <v>0</v>
      </c>
      <c r="BF13" s="50">
        <v>390123.2</v>
      </c>
      <c r="BG13" s="50">
        <v>227290.87840636494</v>
      </c>
      <c r="BH13" s="50">
        <v>341324.09020230535</v>
      </c>
      <c r="BI13" s="50">
        <v>3878.6828432080151</v>
      </c>
      <c r="BJ13" s="50">
        <v>3758.7094032942464</v>
      </c>
      <c r="BK13" s="50">
        <v>0.031918785689742442</v>
      </c>
      <c r="BL13" s="50">
        <v>0</v>
      </c>
      <c r="BM13" s="50">
        <v>0</v>
      </c>
      <c r="BN13" s="67">
        <v>504156.41179594042</v>
      </c>
      <c r="BO13" s="50">
        <v>5700.8319522265956</v>
      </c>
      <c r="BP13" s="50" t="s">
        <v>325</v>
      </c>
      <c r="BQ13" s="50">
        <v>5729.0501340447772</v>
      </c>
      <c r="BR13" s="508">
        <v>0.039354436739438725</v>
      </c>
      <c r="BS13" s="50">
        <v>0</v>
      </c>
      <c r="BT13" s="50">
        <v>504156.41179594042</v>
      </c>
      <c r="BU13" s="50">
        <v>0</v>
      </c>
      <c r="BV13" s="67">
        <v>504156.41179594042</v>
      </c>
      <c r="BY13" s="40">
        <v>8733000</v>
      </c>
    </row>
    <row r="14" spans="1:77">
      <c r="A14" s="40">
        <v>145801</v>
      </c>
      <c r="B14" s="40">
        <v>8732058</v>
      </c>
      <c r="C14" s="40" t="s">
        <v>179</v>
      </c>
      <c r="D14" s="507">
        <v>266</v>
      </c>
      <c r="E14" s="507">
        <v>266</v>
      </c>
      <c r="F14" s="507">
        <v>0</v>
      </c>
      <c r="G14" s="50">
        <v>901618.53261348337</v>
      </c>
      <c r="H14" s="50">
        <v>0</v>
      </c>
      <c r="I14" s="50">
        <v>0</v>
      </c>
      <c r="J14" s="50">
        <v>9108.0246799016368</v>
      </c>
      <c r="K14" s="50">
        <v>0</v>
      </c>
      <c r="L14" s="50">
        <v>13377.411248605527</v>
      </c>
      <c r="M14" s="50">
        <v>0</v>
      </c>
      <c r="N14" s="50">
        <v>0</v>
      </c>
      <c r="O14" s="50">
        <v>0</v>
      </c>
      <c r="P14" s="50">
        <v>0</v>
      </c>
      <c r="Q14" s="50">
        <v>0</v>
      </c>
      <c r="R14" s="50">
        <v>0</v>
      </c>
      <c r="S14" s="50">
        <v>0</v>
      </c>
      <c r="T14" s="50">
        <v>0</v>
      </c>
      <c r="U14" s="50">
        <v>0</v>
      </c>
      <c r="V14" s="50">
        <v>0</v>
      </c>
      <c r="W14" s="50">
        <v>0</v>
      </c>
      <c r="X14" s="50">
        <v>0</v>
      </c>
      <c r="Y14" s="50">
        <v>0</v>
      </c>
      <c r="Z14" s="50">
        <v>16218.675526491541</v>
      </c>
      <c r="AA14" s="50">
        <v>0</v>
      </c>
      <c r="AB14" s="50">
        <v>71148.717542981671</v>
      </c>
      <c r="AC14" s="50">
        <v>0</v>
      </c>
      <c r="AD14" s="50">
        <v>0</v>
      </c>
      <c r="AE14" s="50">
        <v>0</v>
      </c>
      <c r="AF14" s="50">
        <v>127831.92533195284</v>
      </c>
      <c r="AG14" s="50">
        <v>0</v>
      </c>
      <c r="AH14" s="50">
        <v>0</v>
      </c>
      <c r="AI14" s="50">
        <v>0</v>
      </c>
      <c r="AJ14" s="50">
        <v>6246.4</v>
      </c>
      <c r="AK14" s="50">
        <v>0</v>
      </c>
      <c r="AL14" s="50">
        <v>0</v>
      </c>
      <c r="AM14" s="50">
        <v>0</v>
      </c>
      <c r="AN14" s="50">
        <v>0</v>
      </c>
      <c r="AO14" s="50">
        <v>0</v>
      </c>
      <c r="AP14" s="50">
        <v>0</v>
      </c>
      <c r="AQ14" s="50">
        <v>0</v>
      </c>
      <c r="AR14" s="50">
        <v>0</v>
      </c>
      <c r="AS14" s="50">
        <v>901618.53261348337</v>
      </c>
      <c r="AT14" s="50">
        <v>109852.82899798037</v>
      </c>
      <c r="AU14" s="50">
        <v>134078.32533195283</v>
      </c>
      <c r="AV14" s="50">
        <v>88362.578444001469</v>
      </c>
      <c r="AW14" s="67">
        <v>1145549.6869434165</v>
      </c>
      <c r="AX14" s="50">
        <v>1139303.2869434166</v>
      </c>
      <c r="AY14" s="50">
        <v>4405</v>
      </c>
      <c r="AZ14" s="50">
        <v>1171730</v>
      </c>
      <c r="BA14" s="50">
        <v>32426.713056583423</v>
      </c>
      <c r="BB14" s="50">
        <v>0</v>
      </c>
      <c r="BC14" s="50">
        <v>1177976.4</v>
      </c>
      <c r="BD14" s="50">
        <v>1177976.4000000001</v>
      </c>
      <c r="BE14" s="50">
        <v>0</v>
      </c>
      <c r="BF14" s="50">
        <v>1177976.4</v>
      </c>
      <c r="BG14" s="50">
        <v>1043898.0746680471</v>
      </c>
      <c r="BH14" s="50">
        <v>1043898.0746680471</v>
      </c>
      <c r="BI14" s="50">
        <v>3924.4288521355156</v>
      </c>
      <c r="BJ14" s="50">
        <v>3933.4061959428213</v>
      </c>
      <c r="BK14" s="50">
        <v>-0.00228233326539363</v>
      </c>
      <c r="BL14" s="50">
        <v>0.00728233326539363</v>
      </c>
      <c r="BM14" s="50">
        <v>7619.4036933472735</v>
      </c>
      <c r="BN14" s="67">
        <v>1185595.8036933471</v>
      </c>
      <c r="BO14" s="50">
        <v>4433.64437478702</v>
      </c>
      <c r="BP14" s="50" t="s">
        <v>325</v>
      </c>
      <c r="BQ14" s="50">
        <v>4457.1270815539365</v>
      </c>
      <c r="BR14" s="508">
        <v>0.0089462830953768169</v>
      </c>
      <c r="BS14" s="50">
        <v>0</v>
      </c>
      <c r="BT14" s="50">
        <v>1185595.8036933471</v>
      </c>
      <c r="BU14" s="50">
        <v>0</v>
      </c>
      <c r="BV14" s="67">
        <v>1185595.8036933471</v>
      </c>
      <c r="BY14" s="40">
        <v>8732058</v>
      </c>
    </row>
    <row r="15" spans="1:77">
      <c r="A15" s="40">
        <v>110814</v>
      </c>
      <c r="B15" s="40">
        <v>8733067</v>
      </c>
      <c r="C15" s="40" t="s">
        <v>117</v>
      </c>
      <c r="D15" s="507">
        <v>147</v>
      </c>
      <c r="E15" s="507">
        <v>147</v>
      </c>
      <c r="F15" s="507">
        <v>0</v>
      </c>
      <c r="G15" s="50">
        <v>498262.87328639871</v>
      </c>
      <c r="H15" s="50">
        <v>0</v>
      </c>
      <c r="I15" s="50">
        <v>0</v>
      </c>
      <c r="J15" s="50">
        <v>5752.4366399378787</v>
      </c>
      <c r="K15" s="50">
        <v>0</v>
      </c>
      <c r="L15" s="50">
        <v>9857.039867393547</v>
      </c>
      <c r="M15" s="50">
        <v>0</v>
      </c>
      <c r="N15" s="50">
        <v>0</v>
      </c>
      <c r="O15" s="50">
        <v>0</v>
      </c>
      <c r="P15" s="50">
        <v>0</v>
      </c>
      <c r="Q15" s="50">
        <v>0</v>
      </c>
      <c r="R15" s="50">
        <v>0</v>
      </c>
      <c r="S15" s="50">
        <v>0</v>
      </c>
      <c r="T15" s="50">
        <v>0</v>
      </c>
      <c r="U15" s="50">
        <v>0</v>
      </c>
      <c r="V15" s="50">
        <v>0</v>
      </c>
      <c r="W15" s="50">
        <v>0</v>
      </c>
      <c r="X15" s="50">
        <v>0</v>
      </c>
      <c r="Y15" s="50">
        <v>0</v>
      </c>
      <c r="Z15" s="50">
        <v>2076.7816222946435</v>
      </c>
      <c r="AA15" s="50">
        <v>0</v>
      </c>
      <c r="AB15" s="50">
        <v>45794.60130945858</v>
      </c>
      <c r="AC15" s="50">
        <v>0</v>
      </c>
      <c r="AD15" s="50">
        <v>0</v>
      </c>
      <c r="AE15" s="50">
        <v>0</v>
      </c>
      <c r="AF15" s="50">
        <v>127831.92533195284</v>
      </c>
      <c r="AG15" s="50">
        <v>2104.6728971962557</v>
      </c>
      <c r="AH15" s="50">
        <v>0</v>
      </c>
      <c r="AI15" s="50">
        <v>0</v>
      </c>
      <c r="AJ15" s="50">
        <v>12397.75</v>
      </c>
      <c r="AK15" s="50">
        <v>0</v>
      </c>
      <c r="AL15" s="50">
        <v>0</v>
      </c>
      <c r="AM15" s="50">
        <v>0</v>
      </c>
      <c r="AN15" s="50">
        <v>0</v>
      </c>
      <c r="AO15" s="50">
        <v>0</v>
      </c>
      <c r="AP15" s="50">
        <v>0</v>
      </c>
      <c r="AQ15" s="50">
        <v>0</v>
      </c>
      <c r="AR15" s="50">
        <v>0</v>
      </c>
      <c r="AS15" s="50">
        <v>498262.87328639871</v>
      </c>
      <c r="AT15" s="50">
        <v>63480.859439084648</v>
      </c>
      <c r="AU15" s="50">
        <v>142334.34822914909</v>
      </c>
      <c r="AV15" s="50">
        <v>52064.290637173428</v>
      </c>
      <c r="AW15" s="67">
        <v>704078.08095463249</v>
      </c>
      <c r="AX15" s="50">
        <v>691680.33095463249</v>
      </c>
      <c r="AY15" s="50">
        <v>4405</v>
      </c>
      <c r="AZ15" s="50">
        <v>647535</v>
      </c>
      <c r="BA15" s="50">
        <v>0</v>
      </c>
      <c r="BB15" s="50">
        <v>0</v>
      </c>
      <c r="BC15" s="50">
        <v>704078.08095463249</v>
      </c>
      <c r="BD15" s="50">
        <v>704078.08095463249</v>
      </c>
      <c r="BE15" s="50">
        <v>0</v>
      </c>
      <c r="BF15" s="50">
        <v>659932.75</v>
      </c>
      <c r="BG15" s="50">
        <v>517598.40177085088</v>
      </c>
      <c r="BH15" s="50">
        <v>561743.73272548337</v>
      </c>
      <c r="BI15" s="50">
        <v>3821.38593690805</v>
      </c>
      <c r="BJ15" s="50">
        <v>3737.5532355060777</v>
      </c>
      <c r="BK15" s="50">
        <v>0.022429834739362886</v>
      </c>
      <c r="BL15" s="50">
        <v>0</v>
      </c>
      <c r="BM15" s="50">
        <v>0</v>
      </c>
      <c r="BN15" s="67">
        <v>704078.08095463249</v>
      </c>
      <c r="BO15" s="50">
        <v>4705.3083738410378</v>
      </c>
      <c r="BP15" s="50" t="s">
        <v>325</v>
      </c>
      <c r="BQ15" s="50">
        <v>4789.6468092151872</v>
      </c>
      <c r="BR15" s="508">
        <v>0.0068390102188624624</v>
      </c>
      <c r="BS15" s="50">
        <v>-1261.1999999999998</v>
      </c>
      <c r="BT15" s="50">
        <v>702816.88095463254</v>
      </c>
      <c r="BU15" s="50">
        <v>-1470</v>
      </c>
      <c r="BV15" s="67">
        <v>701346.88095463254</v>
      </c>
      <c r="BY15" s="40">
        <v>8733067</v>
      </c>
    </row>
    <row r="16" spans="1:77">
      <c r="A16" s="40">
        <v>110781</v>
      </c>
      <c r="B16" s="40">
        <v>8733001</v>
      </c>
      <c r="C16" s="40" t="s">
        <v>96</v>
      </c>
      <c r="D16" s="507">
        <v>134</v>
      </c>
      <c r="E16" s="507">
        <v>134</v>
      </c>
      <c r="F16" s="507">
        <v>0</v>
      </c>
      <c r="G16" s="50">
        <v>454198.80966243148</v>
      </c>
      <c r="H16" s="50">
        <v>0</v>
      </c>
      <c r="I16" s="50">
        <v>0</v>
      </c>
      <c r="J16" s="50">
        <v>10066.7641198913</v>
      </c>
      <c r="K16" s="50">
        <v>0</v>
      </c>
      <c r="L16" s="50">
        <v>14785.559801090347</v>
      </c>
      <c r="M16" s="50">
        <v>0</v>
      </c>
      <c r="N16" s="50">
        <v>0</v>
      </c>
      <c r="O16" s="50">
        <v>0</v>
      </c>
      <c r="P16" s="50">
        <v>0</v>
      </c>
      <c r="Q16" s="50">
        <v>0</v>
      </c>
      <c r="R16" s="50">
        <v>0</v>
      </c>
      <c r="S16" s="50">
        <v>0</v>
      </c>
      <c r="T16" s="50">
        <v>0</v>
      </c>
      <c r="U16" s="50">
        <v>0</v>
      </c>
      <c r="V16" s="50">
        <v>0</v>
      </c>
      <c r="W16" s="50">
        <v>0</v>
      </c>
      <c r="X16" s="50">
        <v>0</v>
      </c>
      <c r="Y16" s="50">
        <v>0</v>
      </c>
      <c r="Z16" s="50">
        <v>9342.9010473373455</v>
      </c>
      <c r="AA16" s="50">
        <v>0</v>
      </c>
      <c r="AB16" s="50">
        <v>37390.438684829547</v>
      </c>
      <c r="AC16" s="50">
        <v>0</v>
      </c>
      <c r="AD16" s="50">
        <v>0</v>
      </c>
      <c r="AE16" s="50">
        <v>0</v>
      </c>
      <c r="AF16" s="50">
        <v>127831.92533195284</v>
      </c>
      <c r="AG16" s="50">
        <v>8936.9672897196233</v>
      </c>
      <c r="AH16" s="50">
        <v>0</v>
      </c>
      <c r="AI16" s="50">
        <v>0</v>
      </c>
      <c r="AJ16" s="50">
        <v>12397.75</v>
      </c>
      <c r="AK16" s="50">
        <v>0</v>
      </c>
      <c r="AL16" s="50">
        <v>0</v>
      </c>
      <c r="AM16" s="50">
        <v>0</v>
      </c>
      <c r="AN16" s="50">
        <v>0</v>
      </c>
      <c r="AO16" s="50">
        <v>0</v>
      </c>
      <c r="AP16" s="50">
        <v>0</v>
      </c>
      <c r="AQ16" s="50">
        <v>0</v>
      </c>
      <c r="AR16" s="50">
        <v>0</v>
      </c>
      <c r="AS16" s="50">
        <v>454198.80966243148</v>
      </c>
      <c r="AT16" s="50">
        <v>71585.663653148542</v>
      </c>
      <c r="AU16" s="50">
        <v>149166.64262167245</v>
      </c>
      <c r="AV16" s="50">
        <v>46562.858380017351</v>
      </c>
      <c r="AW16" s="67">
        <v>674951.11593725253</v>
      </c>
      <c r="AX16" s="50">
        <v>662553.36593725253</v>
      </c>
      <c r="AY16" s="50">
        <v>4405</v>
      </c>
      <c r="AZ16" s="50">
        <v>590270</v>
      </c>
      <c r="BA16" s="50">
        <v>0</v>
      </c>
      <c r="BB16" s="50">
        <v>0</v>
      </c>
      <c r="BC16" s="50">
        <v>674951.11593725253</v>
      </c>
      <c r="BD16" s="50">
        <v>674951.11593725241</v>
      </c>
      <c r="BE16" s="50">
        <v>0</v>
      </c>
      <c r="BF16" s="50">
        <v>602667.75</v>
      </c>
      <c r="BG16" s="50">
        <v>453501.10737832752</v>
      </c>
      <c r="BH16" s="50">
        <v>525784.47331558</v>
      </c>
      <c r="BI16" s="50">
        <v>3923.7647262356718</v>
      </c>
      <c r="BJ16" s="50">
        <v>3937.853237421602</v>
      </c>
      <c r="BK16" s="50">
        <v>-0.0035777136263094892</v>
      </c>
      <c r="BL16" s="50">
        <v>0.00857771362630949</v>
      </c>
      <c r="BM16" s="50">
        <v>4526.2221679871209</v>
      </c>
      <c r="BN16" s="67">
        <v>679477.33810523967</v>
      </c>
      <c r="BO16" s="50">
        <v>4978.205881382386</v>
      </c>
      <c r="BP16" s="50" t="s">
        <v>325</v>
      </c>
      <c r="BQ16" s="50">
        <v>5070.7264037704454</v>
      </c>
      <c r="BR16" s="508">
        <v>-0.031458885565275874</v>
      </c>
      <c r="BS16" s="50">
        <v>-1196.45</v>
      </c>
      <c r="BT16" s="50">
        <v>678280.88810523972</v>
      </c>
      <c r="BU16" s="50">
        <v>-1340</v>
      </c>
      <c r="BV16" s="67">
        <v>676940.88810523972</v>
      </c>
      <c r="BY16" s="40">
        <v>8733001</v>
      </c>
    </row>
    <row r="17" spans="1:77">
      <c r="A17" s="40">
        <v>110829</v>
      </c>
      <c r="B17" s="40">
        <v>8733301</v>
      </c>
      <c r="C17" s="40" t="s">
        <v>122</v>
      </c>
      <c r="D17" s="507">
        <v>103</v>
      </c>
      <c r="E17" s="507">
        <v>103</v>
      </c>
      <c r="F17" s="507">
        <v>0</v>
      </c>
      <c r="G17" s="50">
        <v>349122.96563604806</v>
      </c>
      <c r="H17" s="50">
        <v>0</v>
      </c>
      <c r="I17" s="50">
        <v>0</v>
      </c>
      <c r="J17" s="50">
        <v>2396.8485999741133</v>
      </c>
      <c r="K17" s="50">
        <v>0</v>
      </c>
      <c r="L17" s="50">
        <v>4224.4456574543774</v>
      </c>
      <c r="M17" s="50">
        <v>0</v>
      </c>
      <c r="N17" s="50">
        <v>0</v>
      </c>
      <c r="O17" s="50">
        <v>0</v>
      </c>
      <c r="P17" s="50">
        <v>0</v>
      </c>
      <c r="Q17" s="50">
        <v>0</v>
      </c>
      <c r="R17" s="50">
        <v>0</v>
      </c>
      <c r="S17" s="50">
        <v>0</v>
      </c>
      <c r="T17" s="50">
        <v>0</v>
      </c>
      <c r="U17" s="50">
        <v>0</v>
      </c>
      <c r="V17" s="50">
        <v>0</v>
      </c>
      <c r="W17" s="50">
        <v>0</v>
      </c>
      <c r="X17" s="50">
        <v>0</v>
      </c>
      <c r="Y17" s="50">
        <v>0</v>
      </c>
      <c r="Z17" s="50">
        <v>10565.067279347692</v>
      </c>
      <c r="AA17" s="50">
        <v>0</v>
      </c>
      <c r="AB17" s="50">
        <v>26572.288301411969</v>
      </c>
      <c r="AC17" s="50">
        <v>0</v>
      </c>
      <c r="AD17" s="50">
        <v>773.88249171664381</v>
      </c>
      <c r="AE17" s="50">
        <v>0</v>
      </c>
      <c r="AF17" s="50">
        <v>127831.92533195284</v>
      </c>
      <c r="AG17" s="50">
        <v>18292.614152202936</v>
      </c>
      <c r="AH17" s="50">
        <v>0</v>
      </c>
      <c r="AI17" s="50">
        <v>0</v>
      </c>
      <c r="AJ17" s="50">
        <v>1834.7999999999993</v>
      </c>
      <c r="AK17" s="50">
        <v>0</v>
      </c>
      <c r="AL17" s="50">
        <v>0</v>
      </c>
      <c r="AM17" s="50">
        <v>0</v>
      </c>
      <c r="AN17" s="50">
        <v>0</v>
      </c>
      <c r="AO17" s="50">
        <v>0</v>
      </c>
      <c r="AP17" s="50">
        <v>0</v>
      </c>
      <c r="AQ17" s="50">
        <v>0</v>
      </c>
      <c r="AR17" s="50">
        <v>0</v>
      </c>
      <c r="AS17" s="50">
        <v>349122.96563604806</v>
      </c>
      <c r="AT17" s="50">
        <v>44532.532329904796</v>
      </c>
      <c r="AU17" s="50">
        <v>147959.33948415576</v>
      </c>
      <c r="AV17" s="50">
        <v>33567.037099541114</v>
      </c>
      <c r="AW17" s="67">
        <v>541614.83745010861</v>
      </c>
      <c r="AX17" s="50">
        <v>539780.03745010856</v>
      </c>
      <c r="AY17" s="50">
        <v>4405</v>
      </c>
      <c r="AZ17" s="50">
        <v>453715</v>
      </c>
      <c r="BA17" s="50">
        <v>0</v>
      </c>
      <c r="BB17" s="50">
        <v>0</v>
      </c>
      <c r="BC17" s="50">
        <v>541614.83745010861</v>
      </c>
      <c r="BD17" s="50">
        <v>541614.83745010861</v>
      </c>
      <c r="BE17" s="50">
        <v>0</v>
      </c>
      <c r="BF17" s="50">
        <v>455549.8</v>
      </c>
      <c r="BG17" s="50">
        <v>307590.46051584423</v>
      </c>
      <c r="BH17" s="50">
        <v>393655.49796595285</v>
      </c>
      <c r="BI17" s="50">
        <v>3821.8980385043965</v>
      </c>
      <c r="BJ17" s="50">
        <v>3588.0922010531294</v>
      </c>
      <c r="BK17" s="50">
        <v>0.065161602419983367</v>
      </c>
      <c r="BL17" s="50">
        <v>0</v>
      </c>
      <c r="BM17" s="50">
        <v>0</v>
      </c>
      <c r="BN17" s="67">
        <v>541614.83745010861</v>
      </c>
      <c r="BO17" s="50">
        <v>5240.5828878651319</v>
      </c>
      <c r="BP17" s="50" t="s">
        <v>325</v>
      </c>
      <c r="BQ17" s="50">
        <v>5258.3964800981421</v>
      </c>
      <c r="BR17" s="508">
        <v>0.065188438776841773</v>
      </c>
      <c r="BS17" s="50">
        <v>-867.84999999999991</v>
      </c>
      <c r="BT17" s="50">
        <v>540746.98745010863</v>
      </c>
      <c r="BU17" s="50">
        <v>-1030</v>
      </c>
      <c r="BV17" s="67">
        <v>539716.98745010863</v>
      </c>
      <c r="BY17" s="40">
        <v>8733301</v>
      </c>
    </row>
    <row r="18" spans="1:77">
      <c r="A18" s="40">
        <v>110602</v>
      </c>
      <c r="B18" s="40">
        <v>8732002</v>
      </c>
      <c r="C18" s="40" t="s">
        <v>27</v>
      </c>
      <c r="D18" s="507">
        <v>388</v>
      </c>
      <c r="E18" s="507">
        <v>388</v>
      </c>
      <c r="F18" s="507">
        <v>0</v>
      </c>
      <c r="G18" s="50">
        <v>1315142.8220076372</v>
      </c>
      <c r="H18" s="50">
        <v>0</v>
      </c>
      <c r="I18" s="50">
        <v>0</v>
      </c>
      <c r="J18" s="50">
        <v>35952.728999611747</v>
      </c>
      <c r="K18" s="50">
        <v>0</v>
      </c>
      <c r="L18" s="50">
        <v>53509.644994422175</v>
      </c>
      <c r="M18" s="50">
        <v>0</v>
      </c>
      <c r="N18" s="50">
        <v>1148.4899541542611</v>
      </c>
      <c r="O18" s="50">
        <v>0</v>
      </c>
      <c r="P18" s="50">
        <v>0</v>
      </c>
      <c r="Q18" s="50">
        <v>0</v>
      </c>
      <c r="R18" s="50">
        <v>0</v>
      </c>
      <c r="S18" s="50">
        <v>0</v>
      </c>
      <c r="T18" s="50">
        <v>0</v>
      </c>
      <c r="U18" s="50">
        <v>0</v>
      </c>
      <c r="V18" s="50">
        <v>0</v>
      </c>
      <c r="W18" s="50">
        <v>0</v>
      </c>
      <c r="X18" s="50">
        <v>0</v>
      </c>
      <c r="Y18" s="50">
        <v>0</v>
      </c>
      <c r="Z18" s="50">
        <v>3364.4386785065763</v>
      </c>
      <c r="AA18" s="50">
        <v>0</v>
      </c>
      <c r="AB18" s="50">
        <v>114538.5527376503</v>
      </c>
      <c r="AC18" s="50">
        <v>0</v>
      </c>
      <c r="AD18" s="50">
        <v>0</v>
      </c>
      <c r="AE18" s="50">
        <v>0</v>
      </c>
      <c r="AF18" s="50">
        <v>127831.92533195284</v>
      </c>
      <c r="AG18" s="50">
        <v>0</v>
      </c>
      <c r="AH18" s="50">
        <v>0</v>
      </c>
      <c r="AI18" s="50">
        <v>0</v>
      </c>
      <c r="AJ18" s="50">
        <v>31671.76</v>
      </c>
      <c r="AK18" s="50">
        <v>0</v>
      </c>
      <c r="AL18" s="50">
        <v>0</v>
      </c>
      <c r="AM18" s="50">
        <v>0</v>
      </c>
      <c r="AN18" s="50">
        <v>0</v>
      </c>
      <c r="AO18" s="50">
        <v>0</v>
      </c>
      <c r="AP18" s="50">
        <v>0</v>
      </c>
      <c r="AQ18" s="50">
        <v>0</v>
      </c>
      <c r="AR18" s="50">
        <v>0</v>
      </c>
      <c r="AS18" s="50">
        <v>1315142.8220076372</v>
      </c>
      <c r="AT18" s="50">
        <v>208513.85536434507</v>
      </c>
      <c r="AU18" s="50">
        <v>159503.68533195285</v>
      </c>
      <c r="AV18" s="50">
        <v>140258.52291741996</v>
      </c>
      <c r="AW18" s="67">
        <v>1683160.362703935</v>
      </c>
      <c r="AX18" s="50">
        <v>1651488.602703935</v>
      </c>
      <c r="AY18" s="50">
        <v>4405</v>
      </c>
      <c r="AZ18" s="50">
        <v>1709140</v>
      </c>
      <c r="BA18" s="50">
        <v>57651.397296065</v>
      </c>
      <c r="BB18" s="50">
        <v>0</v>
      </c>
      <c r="BC18" s="50">
        <v>1740811.76</v>
      </c>
      <c r="BD18" s="50">
        <v>1740811.7599999998</v>
      </c>
      <c r="BE18" s="50">
        <v>0</v>
      </c>
      <c r="BF18" s="50">
        <v>1740811.76</v>
      </c>
      <c r="BG18" s="50">
        <v>1581308.0746680473</v>
      </c>
      <c r="BH18" s="50">
        <v>1581308.0746680473</v>
      </c>
      <c r="BI18" s="50">
        <v>4075.5362749176475</v>
      </c>
      <c r="BJ18" s="50">
        <v>4052.8290706280932</v>
      </c>
      <c r="BK18" s="50">
        <v>0.0056028033489295909</v>
      </c>
      <c r="BL18" s="50">
        <v>0</v>
      </c>
      <c r="BM18" s="50">
        <v>0</v>
      </c>
      <c r="BN18" s="67">
        <v>1740811.76</v>
      </c>
      <c r="BO18" s="50">
        <v>4405</v>
      </c>
      <c r="BP18" s="50" t="s">
        <v>325</v>
      </c>
      <c r="BQ18" s="50">
        <v>4486.62824742268</v>
      </c>
      <c r="BR18" s="508">
        <v>0.0067979859092399675</v>
      </c>
      <c r="BS18" s="50">
        <v>-3530.35</v>
      </c>
      <c r="BT18" s="50">
        <v>1737281.41</v>
      </c>
      <c r="BU18" s="50">
        <v>-3880</v>
      </c>
      <c r="BV18" s="67">
        <v>1733401.41</v>
      </c>
      <c r="BY18" s="40">
        <v>8732002</v>
      </c>
    </row>
    <row r="19" spans="1:77">
      <c r="A19" s="40">
        <v>137427</v>
      </c>
      <c r="B19" s="40">
        <v>8735401</v>
      </c>
      <c r="C19" s="40" t="s">
        <v>261</v>
      </c>
      <c r="D19" s="507">
        <v>674</v>
      </c>
      <c r="E19" s="507">
        <v>0</v>
      </c>
      <c r="F19" s="507">
        <v>674</v>
      </c>
      <c r="G19" s="50">
        <v>0</v>
      </c>
      <c r="H19" s="50">
        <v>1954495.2105451429</v>
      </c>
      <c r="I19" s="50">
        <v>1427268.4187300063</v>
      </c>
      <c r="J19" s="50">
        <v>0</v>
      </c>
      <c r="K19" s="50">
        <v>42663.905079539218</v>
      </c>
      <c r="L19" s="50">
        <v>0</v>
      </c>
      <c r="M19" s="50">
        <v>99778.809843089432</v>
      </c>
      <c r="N19" s="50">
        <v>0</v>
      </c>
      <c r="O19" s="50">
        <v>0</v>
      </c>
      <c r="P19" s="50">
        <v>0</v>
      </c>
      <c r="Q19" s="50">
        <v>0</v>
      </c>
      <c r="R19" s="50">
        <v>0</v>
      </c>
      <c r="S19" s="50">
        <v>0</v>
      </c>
      <c r="T19" s="50">
        <v>6691.2023415943986</v>
      </c>
      <c r="U19" s="50">
        <v>888.83135582373336</v>
      </c>
      <c r="V19" s="50">
        <v>0</v>
      </c>
      <c r="W19" s="50">
        <v>0</v>
      </c>
      <c r="X19" s="50">
        <v>0</v>
      </c>
      <c r="Y19" s="50">
        <v>0</v>
      </c>
      <c r="Z19" s="50">
        <v>0</v>
      </c>
      <c r="AA19" s="50">
        <v>6261.0695189170356</v>
      </c>
      <c r="AB19" s="50">
        <v>0</v>
      </c>
      <c r="AC19" s="50">
        <v>232479.1432600148</v>
      </c>
      <c r="AD19" s="50">
        <v>0</v>
      </c>
      <c r="AE19" s="50">
        <v>0</v>
      </c>
      <c r="AF19" s="50">
        <v>127831.92533195284</v>
      </c>
      <c r="AG19" s="50">
        <v>0</v>
      </c>
      <c r="AH19" s="50">
        <v>0</v>
      </c>
      <c r="AI19" s="50">
        <v>0</v>
      </c>
      <c r="AJ19" s="50">
        <v>21401.6</v>
      </c>
      <c r="AK19" s="50">
        <v>0</v>
      </c>
      <c r="AL19" s="50">
        <v>0</v>
      </c>
      <c r="AM19" s="50">
        <v>0</v>
      </c>
      <c r="AN19" s="50">
        <v>0</v>
      </c>
      <c r="AO19" s="50">
        <v>0</v>
      </c>
      <c r="AP19" s="50">
        <v>0</v>
      </c>
      <c r="AQ19" s="50">
        <v>0</v>
      </c>
      <c r="AR19" s="50">
        <v>0</v>
      </c>
      <c r="AS19" s="50">
        <v>3381763.6292751492</v>
      </c>
      <c r="AT19" s="50">
        <v>388762.9613989786</v>
      </c>
      <c r="AU19" s="50">
        <v>149233.52533195284</v>
      </c>
      <c r="AV19" s="50">
        <v>327450.72898884205</v>
      </c>
      <c r="AW19" s="67">
        <v>3919760.116006081</v>
      </c>
      <c r="AX19" s="50">
        <v>3898358.5160060809</v>
      </c>
      <c r="AY19" s="50">
        <v>5715</v>
      </c>
      <c r="AZ19" s="50">
        <v>3851910</v>
      </c>
      <c r="BA19" s="50">
        <v>0</v>
      </c>
      <c r="BB19" s="50">
        <v>0</v>
      </c>
      <c r="BC19" s="50">
        <v>3919760.116006081</v>
      </c>
      <c r="BD19" s="50">
        <v>0</v>
      </c>
      <c r="BE19" s="50">
        <v>3919760.116006081</v>
      </c>
      <c r="BF19" s="50">
        <v>3873311.6</v>
      </c>
      <c r="BG19" s="50">
        <v>3724078.074668047</v>
      </c>
      <c r="BH19" s="50">
        <v>3770526.5906741279</v>
      </c>
      <c r="BI19" s="50">
        <v>5594.2531018903974</v>
      </c>
      <c r="BJ19" s="50">
        <v>5505.2661714655605</v>
      </c>
      <c r="BK19" s="50">
        <v>0.01616396512961835</v>
      </c>
      <c r="BL19" s="50">
        <v>0</v>
      </c>
      <c r="BM19" s="50">
        <v>0</v>
      </c>
      <c r="BN19" s="67">
        <v>3919760.116006081</v>
      </c>
      <c r="BO19" s="50">
        <v>5783.9147121751939</v>
      </c>
      <c r="BP19" s="50" t="s">
        <v>325</v>
      </c>
      <c r="BQ19" s="50">
        <v>5815.6678279021971</v>
      </c>
      <c r="BR19" s="508">
        <v>0.015735727807486555</v>
      </c>
      <c r="BS19" s="50">
        <v>0</v>
      </c>
      <c r="BT19" s="50">
        <v>3919760.116006081</v>
      </c>
      <c r="BU19" s="50">
        <v>0</v>
      </c>
      <c r="BV19" s="67">
        <v>3919760.116006081</v>
      </c>
      <c r="BY19" s="40">
        <v>8735401</v>
      </c>
    </row>
    <row r="20" spans="1:77">
      <c r="A20" s="40">
        <v>110643</v>
      </c>
      <c r="B20" s="40">
        <v>8732082</v>
      </c>
      <c r="C20" s="40" t="s">
        <v>51</v>
      </c>
      <c r="D20" s="507">
        <v>186</v>
      </c>
      <c r="E20" s="507">
        <v>186</v>
      </c>
      <c r="F20" s="507">
        <v>0</v>
      </c>
      <c r="G20" s="50">
        <v>630455.0641583004</v>
      </c>
      <c r="H20" s="50">
        <v>0</v>
      </c>
      <c r="I20" s="50">
        <v>0</v>
      </c>
      <c r="J20" s="50">
        <v>34993.989559622096</v>
      </c>
      <c r="K20" s="50">
        <v>0</v>
      </c>
      <c r="L20" s="50">
        <v>52101.496441937285</v>
      </c>
      <c r="M20" s="50">
        <v>0</v>
      </c>
      <c r="N20" s="50">
        <v>3445.4698624627922</v>
      </c>
      <c r="O20" s="50">
        <v>10066.764119891275</v>
      </c>
      <c r="P20" s="50">
        <v>439.42224332858825</v>
      </c>
      <c r="Q20" s="50">
        <v>0</v>
      </c>
      <c r="R20" s="50">
        <v>0</v>
      </c>
      <c r="S20" s="50">
        <v>0</v>
      </c>
      <c r="T20" s="50">
        <v>0</v>
      </c>
      <c r="U20" s="50">
        <v>0</v>
      </c>
      <c r="V20" s="50">
        <v>0</v>
      </c>
      <c r="W20" s="50">
        <v>0</v>
      </c>
      <c r="X20" s="50">
        <v>0</v>
      </c>
      <c r="Y20" s="50">
        <v>0</v>
      </c>
      <c r="Z20" s="50">
        <v>2676.7290576108439</v>
      </c>
      <c r="AA20" s="50">
        <v>0</v>
      </c>
      <c r="AB20" s="50">
        <v>62865.655855949051</v>
      </c>
      <c r="AC20" s="50">
        <v>0</v>
      </c>
      <c r="AD20" s="50">
        <v>0</v>
      </c>
      <c r="AE20" s="50">
        <v>0</v>
      </c>
      <c r="AF20" s="50">
        <v>127831.92533195284</v>
      </c>
      <c r="AG20" s="50">
        <v>0</v>
      </c>
      <c r="AH20" s="50">
        <v>0</v>
      </c>
      <c r="AI20" s="50">
        <v>0</v>
      </c>
      <c r="AJ20" s="50">
        <v>12861.5</v>
      </c>
      <c r="AK20" s="50">
        <v>0</v>
      </c>
      <c r="AL20" s="50">
        <v>0</v>
      </c>
      <c r="AM20" s="50">
        <v>0</v>
      </c>
      <c r="AN20" s="50">
        <v>0</v>
      </c>
      <c r="AO20" s="50">
        <v>0</v>
      </c>
      <c r="AP20" s="50">
        <v>0</v>
      </c>
      <c r="AQ20" s="50">
        <v>0</v>
      </c>
      <c r="AR20" s="50">
        <v>0</v>
      </c>
      <c r="AS20" s="50">
        <v>630455.0641583004</v>
      </c>
      <c r="AT20" s="50">
        <v>166589.52714080195</v>
      </c>
      <c r="AU20" s="50">
        <v>140693.42533195284</v>
      </c>
      <c r="AV20" s="50">
        <v>85290.139754093019</v>
      </c>
      <c r="AW20" s="67">
        <v>937738.01663105527</v>
      </c>
      <c r="AX20" s="50">
        <v>924876.51663105527</v>
      </c>
      <c r="AY20" s="50">
        <v>4405</v>
      </c>
      <c r="AZ20" s="50">
        <v>819330</v>
      </c>
      <c r="BA20" s="50">
        <v>0</v>
      </c>
      <c r="BB20" s="50">
        <v>0</v>
      </c>
      <c r="BC20" s="50">
        <v>937738.01663105527</v>
      </c>
      <c r="BD20" s="50">
        <v>937738.01663105516</v>
      </c>
      <c r="BE20" s="50">
        <v>0</v>
      </c>
      <c r="BF20" s="50">
        <v>832191.5</v>
      </c>
      <c r="BG20" s="50">
        <v>691498.07466804713</v>
      </c>
      <c r="BH20" s="50">
        <v>797044.59129910241</v>
      </c>
      <c r="BI20" s="50">
        <v>4285.185974726357</v>
      </c>
      <c r="BJ20" s="50">
        <v>4151.83146667382</v>
      </c>
      <c r="BK20" s="50">
        <v>0.032119441533924389</v>
      </c>
      <c r="BL20" s="50">
        <v>0</v>
      </c>
      <c r="BM20" s="50">
        <v>0</v>
      </c>
      <c r="BN20" s="67">
        <v>937738.01663105527</v>
      </c>
      <c r="BO20" s="50">
        <v>4972.4543904895445</v>
      </c>
      <c r="BP20" s="50" t="s">
        <v>325</v>
      </c>
      <c r="BQ20" s="50">
        <v>5041.60223995191</v>
      </c>
      <c r="BR20" s="508">
        <v>0.03214984834022272</v>
      </c>
      <c r="BS20" s="50">
        <v>-1864.6499999999999</v>
      </c>
      <c r="BT20" s="50">
        <v>935873.36663105525</v>
      </c>
      <c r="BU20" s="50">
        <v>-1860</v>
      </c>
      <c r="BV20" s="67">
        <v>934013.36663105525</v>
      </c>
      <c r="BY20" s="40">
        <v>8732082</v>
      </c>
    </row>
    <row r="21" spans="1:77">
      <c r="A21" s="40">
        <v>110627</v>
      </c>
      <c r="B21" s="40">
        <v>8732060</v>
      </c>
      <c r="C21" s="40" t="s">
        <v>43</v>
      </c>
      <c r="D21" s="507">
        <v>104</v>
      </c>
      <c r="E21" s="507">
        <v>104</v>
      </c>
      <c r="F21" s="507">
        <v>0</v>
      </c>
      <c r="G21" s="50">
        <v>352512.50899173785</v>
      </c>
      <c r="H21" s="50">
        <v>0</v>
      </c>
      <c r="I21" s="50">
        <v>0</v>
      </c>
      <c r="J21" s="50">
        <v>15819.200759829149</v>
      </c>
      <c r="K21" s="50">
        <v>0</v>
      </c>
      <c r="L21" s="50">
        <v>23938.525392241485</v>
      </c>
      <c r="M21" s="50">
        <v>0</v>
      </c>
      <c r="N21" s="50">
        <v>229.69799083085286</v>
      </c>
      <c r="O21" s="50">
        <v>23209.483943082687</v>
      </c>
      <c r="P21" s="50">
        <v>439.422243328588</v>
      </c>
      <c r="Q21" s="50">
        <v>958.73943998964478</v>
      </c>
      <c r="R21" s="50">
        <v>0</v>
      </c>
      <c r="S21" s="50">
        <v>0</v>
      </c>
      <c r="T21" s="50">
        <v>0</v>
      </c>
      <c r="U21" s="50">
        <v>0</v>
      </c>
      <c r="V21" s="50">
        <v>0</v>
      </c>
      <c r="W21" s="50">
        <v>0</v>
      </c>
      <c r="X21" s="50">
        <v>0</v>
      </c>
      <c r="Y21" s="50">
        <v>0</v>
      </c>
      <c r="Z21" s="50">
        <v>1417.4304661807723</v>
      </c>
      <c r="AA21" s="50">
        <v>0</v>
      </c>
      <c r="AB21" s="50">
        <v>36391.916257783458</v>
      </c>
      <c r="AC21" s="50">
        <v>0</v>
      </c>
      <c r="AD21" s="50">
        <v>1661.01607978206</v>
      </c>
      <c r="AE21" s="50">
        <v>0</v>
      </c>
      <c r="AF21" s="50">
        <v>127831.92533195284</v>
      </c>
      <c r="AG21" s="50">
        <v>34426.435246995985</v>
      </c>
      <c r="AH21" s="50">
        <v>0</v>
      </c>
      <c r="AI21" s="50">
        <v>0</v>
      </c>
      <c r="AJ21" s="50">
        <v>8592.5</v>
      </c>
      <c r="AK21" s="50">
        <v>0</v>
      </c>
      <c r="AL21" s="50">
        <v>0</v>
      </c>
      <c r="AM21" s="50">
        <v>0</v>
      </c>
      <c r="AN21" s="50">
        <v>0</v>
      </c>
      <c r="AO21" s="50">
        <v>0</v>
      </c>
      <c r="AP21" s="50">
        <v>0</v>
      </c>
      <c r="AQ21" s="50">
        <v>0</v>
      </c>
      <c r="AR21" s="50">
        <v>0</v>
      </c>
      <c r="AS21" s="50">
        <v>352512.50899173785</v>
      </c>
      <c r="AT21" s="50">
        <v>104065.4325730487</v>
      </c>
      <c r="AU21" s="50">
        <v>170850.86057894881</v>
      </c>
      <c r="AV21" s="50">
        <v>60130.893183637716</v>
      </c>
      <c r="AW21" s="67">
        <v>627428.80214373535</v>
      </c>
      <c r="AX21" s="50">
        <v>618836.30214373535</v>
      </c>
      <c r="AY21" s="50">
        <v>4405</v>
      </c>
      <c r="AZ21" s="50">
        <v>458120</v>
      </c>
      <c r="BA21" s="50">
        <v>0</v>
      </c>
      <c r="BB21" s="50">
        <v>0</v>
      </c>
      <c r="BC21" s="50">
        <v>627428.80214373535</v>
      </c>
      <c r="BD21" s="50">
        <v>627428.80214373535</v>
      </c>
      <c r="BE21" s="50">
        <v>0</v>
      </c>
      <c r="BF21" s="50">
        <v>466712.5</v>
      </c>
      <c r="BG21" s="50">
        <v>295861.63942105119</v>
      </c>
      <c r="BH21" s="50">
        <v>456577.94156478654</v>
      </c>
      <c r="BI21" s="50">
        <v>4390.1725150460243</v>
      </c>
      <c r="BJ21" s="50">
        <v>4395.385287719283</v>
      </c>
      <c r="BK21" s="50">
        <v>-0.0011859649000107609</v>
      </c>
      <c r="BL21" s="50">
        <v>0.0061859649000107608</v>
      </c>
      <c r="BM21" s="50">
        <v>2827.7287076329389</v>
      </c>
      <c r="BN21" s="67">
        <v>630256.53085136833</v>
      </c>
      <c r="BO21" s="50">
        <v>5977.5387581862342</v>
      </c>
      <c r="BP21" s="50" t="s">
        <v>325</v>
      </c>
      <c r="BQ21" s="50">
        <v>6060.1589504939266</v>
      </c>
      <c r="BR21" s="508">
        <v>-0.01907405283537067</v>
      </c>
      <c r="BS21" s="50">
        <v>-1006.2499999999998</v>
      </c>
      <c r="BT21" s="50">
        <v>629250.28085136833</v>
      </c>
      <c r="BU21" s="50">
        <v>-1040</v>
      </c>
      <c r="BV21" s="67">
        <v>628210.28085136833</v>
      </c>
      <c r="BY21" s="40">
        <v>8732060</v>
      </c>
    </row>
    <row r="22" spans="1:77">
      <c r="A22" s="40">
        <v>110746</v>
      </c>
      <c r="B22" s="40">
        <v>8732312</v>
      </c>
      <c r="C22" s="40" t="s">
        <v>78</v>
      </c>
      <c r="D22" s="507">
        <v>187</v>
      </c>
      <c r="E22" s="507">
        <v>187</v>
      </c>
      <c r="F22" s="507">
        <v>0</v>
      </c>
      <c r="G22" s="50">
        <v>633844.60751399014</v>
      </c>
      <c r="H22" s="50">
        <v>0</v>
      </c>
      <c r="I22" s="50">
        <v>0</v>
      </c>
      <c r="J22" s="50">
        <v>13901.721879849842</v>
      </c>
      <c r="K22" s="50">
        <v>0</v>
      </c>
      <c r="L22" s="50">
        <v>20418.154011029455</v>
      </c>
      <c r="M22" s="50">
        <v>0</v>
      </c>
      <c r="N22" s="50">
        <v>4593.9598166170545</v>
      </c>
      <c r="O22" s="50">
        <v>0</v>
      </c>
      <c r="P22" s="50">
        <v>0</v>
      </c>
      <c r="Q22" s="50">
        <v>0</v>
      </c>
      <c r="R22" s="50">
        <v>0</v>
      </c>
      <c r="S22" s="50">
        <v>0</v>
      </c>
      <c r="T22" s="50">
        <v>0</v>
      </c>
      <c r="U22" s="50">
        <v>0</v>
      </c>
      <c r="V22" s="50">
        <v>0</v>
      </c>
      <c r="W22" s="50">
        <v>0</v>
      </c>
      <c r="X22" s="50">
        <v>0</v>
      </c>
      <c r="Y22" s="50">
        <v>0</v>
      </c>
      <c r="Z22" s="50">
        <v>29602.320814545797</v>
      </c>
      <c r="AA22" s="50">
        <v>0</v>
      </c>
      <c r="AB22" s="50">
        <v>52300.737200558637</v>
      </c>
      <c r="AC22" s="50">
        <v>0</v>
      </c>
      <c r="AD22" s="50">
        <v>4511.1686712262817</v>
      </c>
      <c r="AE22" s="50">
        <v>0</v>
      </c>
      <c r="AF22" s="50">
        <v>127831.92533195284</v>
      </c>
      <c r="AG22" s="50">
        <v>0</v>
      </c>
      <c r="AH22" s="50">
        <v>0</v>
      </c>
      <c r="AI22" s="50">
        <v>0</v>
      </c>
      <c r="AJ22" s="50">
        <v>6064</v>
      </c>
      <c r="AK22" s="50">
        <v>0</v>
      </c>
      <c r="AL22" s="50">
        <v>0</v>
      </c>
      <c r="AM22" s="50">
        <v>0</v>
      </c>
      <c r="AN22" s="50">
        <v>0</v>
      </c>
      <c r="AO22" s="50">
        <v>0</v>
      </c>
      <c r="AP22" s="50">
        <v>0</v>
      </c>
      <c r="AQ22" s="50">
        <v>0</v>
      </c>
      <c r="AR22" s="50">
        <v>0</v>
      </c>
      <c r="AS22" s="50">
        <v>633844.60751399014</v>
      </c>
      <c r="AT22" s="50">
        <v>125328.06239382707</v>
      </c>
      <c r="AU22" s="50">
        <v>133895.92533195284</v>
      </c>
      <c r="AV22" s="50">
        <v>68443.465642641517</v>
      </c>
      <c r="AW22" s="67">
        <v>893068.59523977</v>
      </c>
      <c r="AX22" s="50">
        <v>887004.59523977</v>
      </c>
      <c r="AY22" s="50">
        <v>4405</v>
      </c>
      <c r="AZ22" s="50">
        <v>823735</v>
      </c>
      <c r="BA22" s="50">
        <v>0</v>
      </c>
      <c r="BB22" s="50">
        <v>0</v>
      </c>
      <c r="BC22" s="50">
        <v>893068.59523977</v>
      </c>
      <c r="BD22" s="50">
        <v>893068.59523977</v>
      </c>
      <c r="BE22" s="50">
        <v>0</v>
      </c>
      <c r="BF22" s="50">
        <v>829799</v>
      </c>
      <c r="BG22" s="50">
        <v>695903.07466804713</v>
      </c>
      <c r="BH22" s="50">
        <v>759172.66990781715</v>
      </c>
      <c r="BI22" s="50">
        <v>4059.7468979027653</v>
      </c>
      <c r="BJ22" s="50">
        <v>4109.753305015789</v>
      </c>
      <c r="BK22" s="50">
        <v>-0.012167739375498003</v>
      </c>
      <c r="BL22" s="50">
        <v>0.017167739375498002</v>
      </c>
      <c r="BM22" s="50">
        <v>13193.81747032519</v>
      </c>
      <c r="BN22" s="67">
        <v>906262.41271009517</v>
      </c>
      <c r="BO22" s="50">
        <v>4813.895255134199</v>
      </c>
      <c r="BP22" s="50" t="s">
        <v>325</v>
      </c>
      <c r="BQ22" s="50">
        <v>4846.32306262083</v>
      </c>
      <c r="BR22" s="508">
        <v>-0.0578519824199053</v>
      </c>
      <c r="BS22" s="50">
        <v>-1668.2499999999995</v>
      </c>
      <c r="BT22" s="50">
        <v>904594.16271009517</v>
      </c>
      <c r="BU22" s="50">
        <v>-1870</v>
      </c>
      <c r="BV22" s="67">
        <v>902724.16271009517</v>
      </c>
      <c r="BY22" s="40">
        <v>8732312</v>
      </c>
    </row>
    <row r="23" spans="1:77">
      <c r="A23" s="40">
        <v>145425</v>
      </c>
      <c r="B23" s="40">
        <v>8732200</v>
      </c>
      <c r="C23" s="40" t="s">
        <v>198</v>
      </c>
      <c r="D23" s="507">
        <v>281</v>
      </c>
      <c r="E23" s="507">
        <v>281</v>
      </c>
      <c r="F23" s="507">
        <v>0</v>
      </c>
      <c r="G23" s="50">
        <v>952461.68294883019</v>
      </c>
      <c r="H23" s="50">
        <v>0</v>
      </c>
      <c r="I23" s="50">
        <v>0</v>
      </c>
      <c r="J23" s="50">
        <v>22530.376839756642</v>
      </c>
      <c r="K23" s="50">
        <v>0</v>
      </c>
      <c r="L23" s="50">
        <v>33795.565259634968</v>
      </c>
      <c r="M23" s="50">
        <v>0</v>
      </c>
      <c r="N23" s="50">
        <v>229.69799083085246</v>
      </c>
      <c r="O23" s="50">
        <v>279.63233666364647</v>
      </c>
      <c r="P23" s="50">
        <v>0</v>
      </c>
      <c r="Q23" s="50">
        <v>0</v>
      </c>
      <c r="R23" s="50">
        <v>0</v>
      </c>
      <c r="S23" s="50">
        <v>0</v>
      </c>
      <c r="T23" s="50">
        <v>0</v>
      </c>
      <c r="U23" s="50">
        <v>0</v>
      </c>
      <c r="V23" s="50">
        <v>0</v>
      </c>
      <c r="W23" s="50">
        <v>0</v>
      </c>
      <c r="X23" s="50">
        <v>0</v>
      </c>
      <c r="Y23" s="50">
        <v>0</v>
      </c>
      <c r="Z23" s="50">
        <v>10130.663506840796</v>
      </c>
      <c r="AA23" s="50">
        <v>0</v>
      </c>
      <c r="AB23" s="50">
        <v>67173.078483268226</v>
      </c>
      <c r="AC23" s="50">
        <v>0</v>
      </c>
      <c r="AD23" s="50">
        <v>0</v>
      </c>
      <c r="AE23" s="50">
        <v>0</v>
      </c>
      <c r="AF23" s="50">
        <v>127831.92533195284</v>
      </c>
      <c r="AG23" s="50">
        <v>0</v>
      </c>
      <c r="AH23" s="50">
        <v>0</v>
      </c>
      <c r="AI23" s="50">
        <v>0</v>
      </c>
      <c r="AJ23" s="50">
        <v>4531.2</v>
      </c>
      <c r="AK23" s="50">
        <v>0</v>
      </c>
      <c r="AL23" s="50">
        <v>0</v>
      </c>
      <c r="AM23" s="50">
        <v>0</v>
      </c>
      <c r="AN23" s="50">
        <v>0</v>
      </c>
      <c r="AO23" s="50">
        <v>0</v>
      </c>
      <c r="AP23" s="50">
        <v>0</v>
      </c>
      <c r="AQ23" s="50">
        <v>0</v>
      </c>
      <c r="AR23" s="50">
        <v>0</v>
      </c>
      <c r="AS23" s="50">
        <v>952461.68294883019</v>
      </c>
      <c r="AT23" s="50">
        <v>134139.01441699514</v>
      </c>
      <c r="AU23" s="50">
        <v>132363.12533195285</v>
      </c>
      <c r="AV23" s="50">
        <v>93390.178249960547</v>
      </c>
      <c r="AW23" s="67">
        <v>1218963.8226977782</v>
      </c>
      <c r="AX23" s="50">
        <v>1214432.6226977783</v>
      </c>
      <c r="AY23" s="50">
        <v>4405</v>
      </c>
      <c r="AZ23" s="50">
        <v>1237805</v>
      </c>
      <c r="BA23" s="50">
        <v>23372.377302221721</v>
      </c>
      <c r="BB23" s="50">
        <v>0</v>
      </c>
      <c r="BC23" s="50">
        <v>1242336.2</v>
      </c>
      <c r="BD23" s="50">
        <v>1242336.2</v>
      </c>
      <c r="BE23" s="50">
        <v>0</v>
      </c>
      <c r="BF23" s="50">
        <v>1242336.2</v>
      </c>
      <c r="BG23" s="50">
        <v>1109973.0746680473</v>
      </c>
      <c r="BH23" s="50">
        <v>1109973.0746680473</v>
      </c>
      <c r="BI23" s="50">
        <v>3950.0821162563957</v>
      </c>
      <c r="BJ23" s="50">
        <v>3939.0109274489305</v>
      </c>
      <c r="BK23" s="50">
        <v>0.0028106519660343705</v>
      </c>
      <c r="BL23" s="50">
        <v>0.0021893480339656296</v>
      </c>
      <c r="BM23" s="50">
        <v>2423.3062981680246</v>
      </c>
      <c r="BN23" s="67">
        <v>1244759.5062981679</v>
      </c>
      <c r="BO23" s="50">
        <v>4413.6238658297789</v>
      </c>
      <c r="BP23" s="50" t="s">
        <v>325</v>
      </c>
      <c r="BQ23" s="50">
        <v>4429.7491327336938</v>
      </c>
      <c r="BR23" s="508">
        <v>0.0044014701449783811</v>
      </c>
      <c r="BS23" s="50">
        <v>0</v>
      </c>
      <c r="BT23" s="50">
        <v>1244759.5062981679</v>
      </c>
      <c r="BU23" s="50">
        <v>0</v>
      </c>
      <c r="BV23" s="67">
        <v>1244759.5062981679</v>
      </c>
      <c r="BY23" s="40">
        <v>8732200</v>
      </c>
    </row>
    <row r="24" spans="1:77">
      <c r="A24" s="40">
        <v>136677</v>
      </c>
      <c r="B24" s="40">
        <v>8734002</v>
      </c>
      <c r="C24" s="40" t="s">
        <v>237</v>
      </c>
      <c r="D24" s="507">
        <v>1402</v>
      </c>
      <c r="E24" s="507">
        <v>0</v>
      </c>
      <c r="F24" s="507">
        <v>1402</v>
      </c>
      <c r="G24" s="50">
        <v>0</v>
      </c>
      <c r="H24" s="50">
        <v>4229164.453135578</v>
      </c>
      <c r="I24" s="50">
        <v>2784519.8961638235</v>
      </c>
      <c r="J24" s="50">
        <v>0</v>
      </c>
      <c r="K24" s="50">
        <v>125115.49691864861</v>
      </c>
      <c r="L24" s="50">
        <v>0</v>
      </c>
      <c r="M24" s="50">
        <v>288021.30676355556</v>
      </c>
      <c r="N24" s="50">
        <v>0</v>
      </c>
      <c r="O24" s="50">
        <v>0</v>
      </c>
      <c r="P24" s="50">
        <v>0</v>
      </c>
      <c r="Q24" s="50">
        <v>0</v>
      </c>
      <c r="R24" s="50">
        <v>0</v>
      </c>
      <c r="S24" s="50">
        <v>0</v>
      </c>
      <c r="T24" s="50">
        <v>20073.607024783221</v>
      </c>
      <c r="U24" s="50">
        <v>10665.97626988479</v>
      </c>
      <c r="V24" s="50">
        <v>17956.39076147271</v>
      </c>
      <c r="W24" s="50">
        <v>0</v>
      </c>
      <c r="X24" s="50">
        <v>0</v>
      </c>
      <c r="Y24" s="50">
        <v>0</v>
      </c>
      <c r="Z24" s="50">
        <v>0</v>
      </c>
      <c r="AA24" s="50">
        <v>39073.625614161276</v>
      </c>
      <c r="AB24" s="50">
        <v>0</v>
      </c>
      <c r="AC24" s="50">
        <v>501754.93863298156</v>
      </c>
      <c r="AD24" s="50">
        <v>0</v>
      </c>
      <c r="AE24" s="50">
        <v>0</v>
      </c>
      <c r="AF24" s="50">
        <v>127831.92533195284</v>
      </c>
      <c r="AG24" s="50">
        <v>0</v>
      </c>
      <c r="AH24" s="50">
        <v>0</v>
      </c>
      <c r="AI24" s="50">
        <v>0</v>
      </c>
      <c r="AJ24" s="50">
        <v>52224</v>
      </c>
      <c r="AK24" s="50">
        <v>0</v>
      </c>
      <c r="AL24" s="50">
        <v>0</v>
      </c>
      <c r="AM24" s="50">
        <v>0</v>
      </c>
      <c r="AN24" s="50">
        <v>0</v>
      </c>
      <c r="AO24" s="50">
        <v>0</v>
      </c>
      <c r="AP24" s="50">
        <v>0</v>
      </c>
      <c r="AQ24" s="50">
        <v>0</v>
      </c>
      <c r="AR24" s="50">
        <v>0</v>
      </c>
      <c r="AS24" s="50">
        <v>7013684.349299401</v>
      </c>
      <c r="AT24" s="50">
        <v>1002661.3419854876</v>
      </c>
      <c r="AU24" s="50">
        <v>180055.92533195284</v>
      </c>
      <c r="AV24" s="50">
        <v>724446.44425313175</v>
      </c>
      <c r="AW24" s="67">
        <v>8196401.6166168414</v>
      </c>
      <c r="AX24" s="50">
        <v>8144177.6166168414</v>
      </c>
      <c r="AY24" s="50">
        <v>5715</v>
      </c>
      <c r="AZ24" s="50">
        <v>8012430</v>
      </c>
      <c r="BA24" s="50">
        <v>0</v>
      </c>
      <c r="BB24" s="50">
        <v>0</v>
      </c>
      <c r="BC24" s="50">
        <v>8196401.6166168414</v>
      </c>
      <c r="BD24" s="50">
        <v>0</v>
      </c>
      <c r="BE24" s="50">
        <v>8196401.6166168423</v>
      </c>
      <c r="BF24" s="50">
        <v>8064654</v>
      </c>
      <c r="BG24" s="50">
        <v>7884598.074668047</v>
      </c>
      <c r="BH24" s="50">
        <v>8016345.6912848884</v>
      </c>
      <c r="BI24" s="50">
        <v>5717.7929324428587</v>
      </c>
      <c r="BJ24" s="50">
        <v>5601.530303351873</v>
      </c>
      <c r="BK24" s="50">
        <v>0.020755511939552634</v>
      </c>
      <c r="BL24" s="50">
        <v>0</v>
      </c>
      <c r="BM24" s="50">
        <v>0</v>
      </c>
      <c r="BN24" s="67">
        <v>8196401.6166168414</v>
      </c>
      <c r="BO24" s="50">
        <v>5808.971195875065</v>
      </c>
      <c r="BP24" s="50" t="s">
        <v>325</v>
      </c>
      <c r="BQ24" s="50">
        <v>5846.2208392416842</v>
      </c>
      <c r="BR24" s="508">
        <v>0.016749735933720311</v>
      </c>
      <c r="BS24" s="50">
        <v>0</v>
      </c>
      <c r="BT24" s="50">
        <v>8196401.6166168414</v>
      </c>
      <c r="BU24" s="50">
        <v>0</v>
      </c>
      <c r="BV24" s="67">
        <v>8196401.6166168414</v>
      </c>
      <c r="BY24" s="40">
        <v>8734002</v>
      </c>
    </row>
    <row r="25" spans="1:77">
      <c r="A25" s="40">
        <v>137626</v>
      </c>
      <c r="B25" s="40">
        <v>8733002</v>
      </c>
      <c r="C25" s="40" t="s">
        <v>216</v>
      </c>
      <c r="D25" s="507">
        <v>206</v>
      </c>
      <c r="E25" s="507">
        <v>206</v>
      </c>
      <c r="F25" s="507">
        <v>0</v>
      </c>
      <c r="G25" s="50">
        <v>698245.93127209612</v>
      </c>
      <c r="H25" s="50">
        <v>0</v>
      </c>
      <c r="I25" s="50">
        <v>0</v>
      </c>
      <c r="J25" s="50">
        <v>11504.873279875752</v>
      </c>
      <c r="K25" s="50">
        <v>0</v>
      </c>
      <c r="L25" s="50">
        <v>16897.78262981751</v>
      </c>
      <c r="M25" s="50">
        <v>0</v>
      </c>
      <c r="N25" s="50">
        <v>0</v>
      </c>
      <c r="O25" s="50">
        <v>0</v>
      </c>
      <c r="P25" s="50">
        <v>0</v>
      </c>
      <c r="Q25" s="50">
        <v>0</v>
      </c>
      <c r="R25" s="50">
        <v>0</v>
      </c>
      <c r="S25" s="50">
        <v>0</v>
      </c>
      <c r="T25" s="50">
        <v>0</v>
      </c>
      <c r="U25" s="50">
        <v>0</v>
      </c>
      <c r="V25" s="50">
        <v>0</v>
      </c>
      <c r="W25" s="50">
        <v>0</v>
      </c>
      <c r="X25" s="50">
        <v>0</v>
      </c>
      <c r="Y25" s="50">
        <v>0</v>
      </c>
      <c r="Z25" s="50">
        <v>6033.1910967326</v>
      </c>
      <c r="AA25" s="50">
        <v>0</v>
      </c>
      <c r="AB25" s="50">
        <v>43514.757524253611</v>
      </c>
      <c r="AC25" s="50">
        <v>0</v>
      </c>
      <c r="AD25" s="50">
        <v>0</v>
      </c>
      <c r="AE25" s="50">
        <v>0</v>
      </c>
      <c r="AF25" s="50">
        <v>127831.92533195284</v>
      </c>
      <c r="AG25" s="50">
        <v>0</v>
      </c>
      <c r="AH25" s="50">
        <v>0</v>
      </c>
      <c r="AI25" s="50">
        <v>0</v>
      </c>
      <c r="AJ25" s="50">
        <v>4300.8</v>
      </c>
      <c r="AK25" s="50">
        <v>0</v>
      </c>
      <c r="AL25" s="50">
        <v>0</v>
      </c>
      <c r="AM25" s="50">
        <v>0</v>
      </c>
      <c r="AN25" s="50">
        <v>0</v>
      </c>
      <c r="AO25" s="50">
        <v>0</v>
      </c>
      <c r="AP25" s="50">
        <v>0</v>
      </c>
      <c r="AQ25" s="50">
        <v>0</v>
      </c>
      <c r="AR25" s="50">
        <v>0</v>
      </c>
      <c r="AS25" s="50">
        <v>698245.93127209612</v>
      </c>
      <c r="AT25" s="50">
        <v>77950.604530679469</v>
      </c>
      <c r="AU25" s="50">
        <v>132132.72533195282</v>
      </c>
      <c r="AV25" s="50">
        <v>64316.66235320922</v>
      </c>
      <c r="AW25" s="67">
        <v>908329.26113472832</v>
      </c>
      <c r="AX25" s="50">
        <v>904028.46113472828</v>
      </c>
      <c r="AY25" s="50">
        <v>4405</v>
      </c>
      <c r="AZ25" s="50">
        <v>907430</v>
      </c>
      <c r="BA25" s="50">
        <v>3401.5388652717229</v>
      </c>
      <c r="BB25" s="50">
        <v>0</v>
      </c>
      <c r="BC25" s="50">
        <v>911730.8</v>
      </c>
      <c r="BD25" s="50">
        <v>911730.8</v>
      </c>
      <c r="BE25" s="50">
        <v>0</v>
      </c>
      <c r="BF25" s="50">
        <v>911730.8</v>
      </c>
      <c r="BG25" s="50">
        <v>779598.07466804713</v>
      </c>
      <c r="BH25" s="50">
        <v>779598.07466804713</v>
      </c>
      <c r="BI25" s="50">
        <v>3784.45667314586</v>
      </c>
      <c r="BJ25" s="50">
        <v>3767.9002357672193</v>
      </c>
      <c r="BK25" s="50">
        <v>0.0043940753052527006</v>
      </c>
      <c r="BL25" s="50">
        <v>0.00060592469474729949</v>
      </c>
      <c r="BM25" s="50">
        <v>470.31114284027922</v>
      </c>
      <c r="BN25" s="67">
        <v>912201.11114284035</v>
      </c>
      <c r="BO25" s="50">
        <v>4407.283063800196</v>
      </c>
      <c r="BP25" s="50" t="s">
        <v>325</v>
      </c>
      <c r="BQ25" s="50">
        <v>4428.1607337031082</v>
      </c>
      <c r="BR25" s="508">
        <v>0.0040960035991393084</v>
      </c>
      <c r="BS25" s="50">
        <v>0</v>
      </c>
      <c r="BT25" s="50">
        <v>912201.11114284035</v>
      </c>
      <c r="BU25" s="50">
        <v>0</v>
      </c>
      <c r="BV25" s="67">
        <v>912201.11114284035</v>
      </c>
      <c r="BY25" s="40">
        <v>8733002</v>
      </c>
    </row>
    <row r="26" spans="1:77">
      <c r="A26" s="40">
        <v>135131</v>
      </c>
      <c r="B26" s="40">
        <v>8733942</v>
      </c>
      <c r="C26" s="40" t="s">
        <v>140</v>
      </c>
      <c r="D26" s="507">
        <v>602</v>
      </c>
      <c r="E26" s="507">
        <v>602</v>
      </c>
      <c r="F26" s="507">
        <v>0</v>
      </c>
      <c r="G26" s="50">
        <v>2040505.1001252518</v>
      </c>
      <c r="H26" s="50">
        <v>0</v>
      </c>
      <c r="I26" s="50">
        <v>0</v>
      </c>
      <c r="J26" s="50">
        <v>71905.457999223509</v>
      </c>
      <c r="K26" s="50">
        <v>0</v>
      </c>
      <c r="L26" s="50">
        <v>106315.2157126018</v>
      </c>
      <c r="M26" s="50">
        <v>0</v>
      </c>
      <c r="N26" s="50">
        <v>460.16036765448763</v>
      </c>
      <c r="O26" s="50">
        <v>1120.3904603761421</v>
      </c>
      <c r="P26" s="50">
        <v>880.30679029554153</v>
      </c>
      <c r="Q26" s="50">
        <v>0</v>
      </c>
      <c r="R26" s="50">
        <v>0</v>
      </c>
      <c r="S26" s="50">
        <v>0</v>
      </c>
      <c r="T26" s="50">
        <v>0</v>
      </c>
      <c r="U26" s="50">
        <v>0</v>
      </c>
      <c r="V26" s="50">
        <v>0</v>
      </c>
      <c r="W26" s="50">
        <v>0</v>
      </c>
      <c r="X26" s="50">
        <v>0</v>
      </c>
      <c r="Y26" s="50">
        <v>0</v>
      </c>
      <c r="Z26" s="50">
        <v>25829.742505153165</v>
      </c>
      <c r="AA26" s="50">
        <v>0</v>
      </c>
      <c r="AB26" s="50">
        <v>224918.77523527297</v>
      </c>
      <c r="AC26" s="50">
        <v>0</v>
      </c>
      <c r="AD26" s="50">
        <v>20649.449900926993</v>
      </c>
      <c r="AE26" s="50">
        <v>0</v>
      </c>
      <c r="AF26" s="50">
        <v>127831.92533195284</v>
      </c>
      <c r="AG26" s="50">
        <v>0</v>
      </c>
      <c r="AH26" s="50">
        <v>0</v>
      </c>
      <c r="AI26" s="50">
        <v>0</v>
      </c>
      <c r="AJ26" s="50">
        <v>63000</v>
      </c>
      <c r="AK26" s="50">
        <v>0</v>
      </c>
      <c r="AL26" s="50">
        <v>0</v>
      </c>
      <c r="AM26" s="50">
        <v>0</v>
      </c>
      <c r="AN26" s="50">
        <v>0</v>
      </c>
      <c r="AO26" s="50">
        <v>0</v>
      </c>
      <c r="AP26" s="50">
        <v>0</v>
      </c>
      <c r="AQ26" s="50">
        <v>0</v>
      </c>
      <c r="AR26" s="50">
        <v>0</v>
      </c>
      <c r="AS26" s="50">
        <v>2040505.1001252518</v>
      </c>
      <c r="AT26" s="50">
        <v>452079.49897150462</v>
      </c>
      <c r="AU26" s="50">
        <v>190831.92533195284</v>
      </c>
      <c r="AV26" s="50">
        <v>243311.46544831508</v>
      </c>
      <c r="AW26" s="67">
        <v>2683416.5244287094</v>
      </c>
      <c r="AX26" s="50">
        <v>2620416.5244287094</v>
      </c>
      <c r="AY26" s="50">
        <v>4405</v>
      </c>
      <c r="AZ26" s="50">
        <v>2651810</v>
      </c>
      <c r="BA26" s="50">
        <v>31393.47557129059</v>
      </c>
      <c r="BB26" s="50">
        <v>0</v>
      </c>
      <c r="BC26" s="50">
        <v>2714810</v>
      </c>
      <c r="BD26" s="50">
        <v>2714810</v>
      </c>
      <c r="BE26" s="50">
        <v>0</v>
      </c>
      <c r="BF26" s="50">
        <v>2714810</v>
      </c>
      <c r="BG26" s="50">
        <v>2523978.074668047</v>
      </c>
      <c r="BH26" s="50">
        <v>2523978.074668047</v>
      </c>
      <c r="BI26" s="50">
        <v>4192.6546090831343</v>
      </c>
      <c r="BJ26" s="50">
        <v>4157.8177704666314</v>
      </c>
      <c r="BK26" s="50">
        <v>0.0083786352696725418</v>
      </c>
      <c r="BL26" s="50">
        <v>0</v>
      </c>
      <c r="BM26" s="50">
        <v>0</v>
      </c>
      <c r="BN26" s="67">
        <v>2714810</v>
      </c>
      <c r="BO26" s="50">
        <v>4405</v>
      </c>
      <c r="BP26" s="50" t="s">
        <v>325</v>
      </c>
      <c r="BQ26" s="50">
        <v>4509.6511627906975</v>
      </c>
      <c r="BR26" s="508">
        <v>0.00069497092511849878</v>
      </c>
      <c r="BS26" s="50">
        <v>-5633.9</v>
      </c>
      <c r="BT26" s="50">
        <v>2709176.1</v>
      </c>
      <c r="BU26" s="50">
        <v>-6020</v>
      </c>
      <c r="BV26" s="67">
        <v>2703156.1</v>
      </c>
      <c r="BY26" s="40">
        <v>8733942</v>
      </c>
    </row>
    <row r="27" spans="1:77">
      <c r="A27" s="40">
        <v>110827</v>
      </c>
      <c r="B27" s="40">
        <v>8733081</v>
      </c>
      <c r="C27" s="40" t="s">
        <v>121</v>
      </c>
      <c r="D27" s="507">
        <v>109</v>
      </c>
      <c r="E27" s="507">
        <v>109</v>
      </c>
      <c r="F27" s="507">
        <v>0</v>
      </c>
      <c r="G27" s="50">
        <v>369460.22577018675</v>
      </c>
      <c r="H27" s="50">
        <v>0</v>
      </c>
      <c r="I27" s="50">
        <v>0</v>
      </c>
      <c r="J27" s="50">
        <v>5273.0669199430786</v>
      </c>
      <c r="K27" s="50">
        <v>0</v>
      </c>
      <c r="L27" s="50">
        <v>7744.817038666396</v>
      </c>
      <c r="M27" s="50">
        <v>0</v>
      </c>
      <c r="N27" s="50">
        <v>0</v>
      </c>
      <c r="O27" s="50">
        <v>0</v>
      </c>
      <c r="P27" s="50">
        <v>0</v>
      </c>
      <c r="Q27" s="50">
        <v>0</v>
      </c>
      <c r="R27" s="50">
        <v>0</v>
      </c>
      <c r="S27" s="50">
        <v>0</v>
      </c>
      <c r="T27" s="50">
        <v>0</v>
      </c>
      <c r="U27" s="50">
        <v>0</v>
      </c>
      <c r="V27" s="50">
        <v>0</v>
      </c>
      <c r="W27" s="50">
        <v>0</v>
      </c>
      <c r="X27" s="50">
        <v>0</v>
      </c>
      <c r="Y27" s="50">
        <v>0</v>
      </c>
      <c r="Z27" s="50">
        <v>0</v>
      </c>
      <c r="AA27" s="50">
        <v>0</v>
      </c>
      <c r="AB27" s="50">
        <v>23073.987937255515</v>
      </c>
      <c r="AC27" s="50">
        <v>0</v>
      </c>
      <c r="AD27" s="50">
        <v>2480.4106943304587</v>
      </c>
      <c r="AE27" s="50">
        <v>0</v>
      </c>
      <c r="AF27" s="50">
        <v>127831.92533195284</v>
      </c>
      <c r="AG27" s="50">
        <v>30668.090787716948</v>
      </c>
      <c r="AH27" s="50">
        <v>0</v>
      </c>
      <c r="AI27" s="50">
        <v>0</v>
      </c>
      <c r="AJ27" s="50">
        <v>10802</v>
      </c>
      <c r="AK27" s="50">
        <v>0</v>
      </c>
      <c r="AL27" s="50">
        <v>0</v>
      </c>
      <c r="AM27" s="50">
        <v>0</v>
      </c>
      <c r="AN27" s="50">
        <v>0</v>
      </c>
      <c r="AO27" s="50">
        <v>0</v>
      </c>
      <c r="AP27" s="50">
        <v>0</v>
      </c>
      <c r="AQ27" s="50">
        <v>0</v>
      </c>
      <c r="AR27" s="50">
        <v>0</v>
      </c>
      <c r="AS27" s="50">
        <v>369460.22577018675</v>
      </c>
      <c r="AT27" s="50">
        <v>38572.282590195449</v>
      </c>
      <c r="AU27" s="50">
        <v>169302.01611966977</v>
      </c>
      <c r="AV27" s="50">
        <v>33852.696513837131</v>
      </c>
      <c r="AW27" s="67">
        <v>577334.524480052</v>
      </c>
      <c r="AX27" s="50">
        <v>566532.524480052</v>
      </c>
      <c r="AY27" s="50">
        <v>4405</v>
      </c>
      <c r="AZ27" s="50">
        <v>480145</v>
      </c>
      <c r="BA27" s="50">
        <v>0</v>
      </c>
      <c r="BB27" s="50">
        <v>0</v>
      </c>
      <c r="BC27" s="50">
        <v>577334.524480052</v>
      </c>
      <c r="BD27" s="50">
        <v>577334.52448005206</v>
      </c>
      <c r="BE27" s="50">
        <v>0</v>
      </c>
      <c r="BF27" s="50">
        <v>490947</v>
      </c>
      <c r="BG27" s="50">
        <v>321644.98388033023</v>
      </c>
      <c r="BH27" s="50">
        <v>408032.50836038217</v>
      </c>
      <c r="BI27" s="50">
        <v>3743.4175078934145</v>
      </c>
      <c r="BJ27" s="50">
        <v>3724.131114632688</v>
      </c>
      <c r="BK27" s="50">
        <v>0.0051787632247820977</v>
      </c>
      <c r="BL27" s="50">
        <v>0</v>
      </c>
      <c r="BM27" s="50">
        <v>0</v>
      </c>
      <c r="BN27" s="67">
        <v>577334.524480052</v>
      </c>
      <c r="BO27" s="50">
        <v>5197.5460961472654</v>
      </c>
      <c r="BP27" s="50" t="s">
        <v>325</v>
      </c>
      <c r="BQ27" s="50">
        <v>5296.6470135784584</v>
      </c>
      <c r="BR27" s="508">
        <v>0.00031074198514935425</v>
      </c>
      <c r="BS27" s="50">
        <v>-944.95000000000016</v>
      </c>
      <c r="BT27" s="50">
        <v>576389.574480052</v>
      </c>
      <c r="BU27" s="50">
        <v>-1090</v>
      </c>
      <c r="BV27" s="67">
        <v>575299.574480052</v>
      </c>
      <c r="BY27" s="40">
        <v>8733081</v>
      </c>
    </row>
    <row r="28" spans="1:77">
      <c r="A28" s="40">
        <v>137639</v>
      </c>
      <c r="B28" s="40">
        <v>8733063</v>
      </c>
      <c r="C28" s="40" t="s">
        <v>221</v>
      </c>
      <c r="D28" s="507">
        <v>325</v>
      </c>
      <c r="E28" s="507">
        <v>325</v>
      </c>
      <c r="F28" s="507">
        <v>0</v>
      </c>
      <c r="G28" s="50">
        <v>1101601.5905991807</v>
      </c>
      <c r="H28" s="50">
        <v>0</v>
      </c>
      <c r="I28" s="50">
        <v>0</v>
      </c>
      <c r="J28" s="50">
        <v>19654.158519787725</v>
      </c>
      <c r="K28" s="50">
        <v>0</v>
      </c>
      <c r="L28" s="50">
        <v>30275.193878422971</v>
      </c>
      <c r="M28" s="50">
        <v>0</v>
      </c>
      <c r="N28" s="50">
        <v>229.69799083085294</v>
      </c>
      <c r="O28" s="50">
        <v>0</v>
      </c>
      <c r="P28" s="50">
        <v>0</v>
      </c>
      <c r="Q28" s="50">
        <v>0</v>
      </c>
      <c r="R28" s="50">
        <v>0</v>
      </c>
      <c r="S28" s="50">
        <v>0</v>
      </c>
      <c r="T28" s="50">
        <v>0</v>
      </c>
      <c r="U28" s="50">
        <v>0</v>
      </c>
      <c r="V28" s="50">
        <v>0</v>
      </c>
      <c r="W28" s="50">
        <v>0</v>
      </c>
      <c r="X28" s="50">
        <v>0</v>
      </c>
      <c r="Y28" s="50">
        <v>0</v>
      </c>
      <c r="Z28" s="50">
        <v>662.860858414203</v>
      </c>
      <c r="AA28" s="50">
        <v>0</v>
      </c>
      <c r="AB28" s="50">
        <v>88501.885029518686</v>
      </c>
      <c r="AC28" s="50">
        <v>0</v>
      </c>
      <c r="AD28" s="50">
        <v>0</v>
      </c>
      <c r="AE28" s="50">
        <v>0</v>
      </c>
      <c r="AF28" s="50">
        <v>127831.92533195284</v>
      </c>
      <c r="AG28" s="50">
        <v>0</v>
      </c>
      <c r="AH28" s="50">
        <v>0</v>
      </c>
      <c r="AI28" s="50">
        <v>0</v>
      </c>
      <c r="AJ28" s="50">
        <v>4275.2</v>
      </c>
      <c r="AK28" s="50">
        <v>0</v>
      </c>
      <c r="AL28" s="50">
        <v>0</v>
      </c>
      <c r="AM28" s="50">
        <v>0</v>
      </c>
      <c r="AN28" s="50">
        <v>0</v>
      </c>
      <c r="AO28" s="50">
        <v>0</v>
      </c>
      <c r="AP28" s="50">
        <v>0</v>
      </c>
      <c r="AQ28" s="50">
        <v>0</v>
      </c>
      <c r="AR28" s="50">
        <v>0</v>
      </c>
      <c r="AS28" s="50">
        <v>1101601.5905991807</v>
      </c>
      <c r="AT28" s="50">
        <v>139323.79627697443</v>
      </c>
      <c r="AU28" s="50">
        <v>132107.12533195285</v>
      </c>
      <c r="AV28" s="50">
        <v>111087.15243217847</v>
      </c>
      <c r="AW28" s="67">
        <v>1373032.5122081081</v>
      </c>
      <c r="AX28" s="50">
        <v>1368757.3122081081</v>
      </c>
      <c r="AY28" s="50">
        <v>4405</v>
      </c>
      <c r="AZ28" s="50">
        <v>1431625</v>
      </c>
      <c r="BA28" s="50">
        <v>62867.687791891862</v>
      </c>
      <c r="BB28" s="50">
        <v>0</v>
      </c>
      <c r="BC28" s="50">
        <v>1435900.2</v>
      </c>
      <c r="BD28" s="50">
        <v>1435900.1999999997</v>
      </c>
      <c r="BE28" s="50">
        <v>0</v>
      </c>
      <c r="BF28" s="50">
        <v>1435900.2</v>
      </c>
      <c r="BG28" s="50">
        <v>1303793.0746680473</v>
      </c>
      <c r="BH28" s="50">
        <v>1303793.0746680473</v>
      </c>
      <c r="BI28" s="50">
        <v>4011.6709989786068</v>
      </c>
      <c r="BJ28" s="50">
        <v>4011.9660765832282</v>
      </c>
      <c r="BK28" s="50">
        <v>-7.354937678652674E-05</v>
      </c>
      <c r="BL28" s="50">
        <v>0.0050735493767865266</v>
      </c>
      <c r="BM28" s="50">
        <v>6615.345095949695</v>
      </c>
      <c r="BN28" s="67">
        <v>1442515.5450959497</v>
      </c>
      <c r="BO28" s="50">
        <v>4425.3549079875374</v>
      </c>
      <c r="BP28" s="50" t="s">
        <v>325</v>
      </c>
      <c r="BQ28" s="50">
        <v>4438.5093695259993</v>
      </c>
      <c r="BR28" s="508">
        <v>0.0093067468389620434</v>
      </c>
      <c r="BS28" s="50">
        <v>0</v>
      </c>
      <c r="BT28" s="50">
        <v>1442515.5450959497</v>
      </c>
      <c r="BU28" s="50">
        <v>0</v>
      </c>
      <c r="BV28" s="67">
        <v>1442515.5450959497</v>
      </c>
      <c r="BY28" s="40">
        <v>8733063</v>
      </c>
    </row>
    <row r="29" spans="1:77">
      <c r="A29" s="40">
        <v>110783</v>
      </c>
      <c r="B29" s="40">
        <v>8733004</v>
      </c>
      <c r="C29" s="40" t="s">
        <v>97</v>
      </c>
      <c r="D29" s="507">
        <v>87</v>
      </c>
      <c r="E29" s="507">
        <v>87</v>
      </c>
      <c r="F29" s="507">
        <v>0</v>
      </c>
      <c r="G29" s="50">
        <v>294890.27194501145</v>
      </c>
      <c r="H29" s="50">
        <v>0</v>
      </c>
      <c r="I29" s="50">
        <v>0</v>
      </c>
      <c r="J29" s="50">
        <v>5752.4366399378941</v>
      </c>
      <c r="K29" s="50">
        <v>0</v>
      </c>
      <c r="L29" s="50">
        <v>8448.89131490878</v>
      </c>
      <c r="M29" s="50">
        <v>0</v>
      </c>
      <c r="N29" s="50">
        <v>0</v>
      </c>
      <c r="O29" s="50">
        <v>0</v>
      </c>
      <c r="P29" s="50">
        <v>0</v>
      </c>
      <c r="Q29" s="50">
        <v>0</v>
      </c>
      <c r="R29" s="50">
        <v>0</v>
      </c>
      <c r="S29" s="50">
        <v>0</v>
      </c>
      <c r="T29" s="50">
        <v>0</v>
      </c>
      <c r="U29" s="50">
        <v>0</v>
      </c>
      <c r="V29" s="50">
        <v>0</v>
      </c>
      <c r="W29" s="50">
        <v>0</v>
      </c>
      <c r="X29" s="50">
        <v>0</v>
      </c>
      <c r="Y29" s="50">
        <v>0</v>
      </c>
      <c r="Z29" s="50">
        <v>654.46417940851734</v>
      </c>
      <c r="AA29" s="50">
        <v>0</v>
      </c>
      <c r="AB29" s="50">
        <v>22155.869246010749</v>
      </c>
      <c r="AC29" s="50">
        <v>0</v>
      </c>
      <c r="AD29" s="50">
        <v>0</v>
      </c>
      <c r="AE29" s="50">
        <v>0</v>
      </c>
      <c r="AF29" s="50">
        <v>127831.92533195284</v>
      </c>
      <c r="AG29" s="50">
        <v>47204.806408544719</v>
      </c>
      <c r="AH29" s="50">
        <v>0</v>
      </c>
      <c r="AI29" s="50">
        <v>0</v>
      </c>
      <c r="AJ29" s="50">
        <v>17820.4</v>
      </c>
      <c r="AK29" s="50">
        <v>0</v>
      </c>
      <c r="AL29" s="50">
        <v>0</v>
      </c>
      <c r="AM29" s="50">
        <v>0</v>
      </c>
      <c r="AN29" s="50">
        <v>0</v>
      </c>
      <c r="AO29" s="50">
        <v>0</v>
      </c>
      <c r="AP29" s="50">
        <v>0</v>
      </c>
      <c r="AQ29" s="50">
        <v>0</v>
      </c>
      <c r="AR29" s="50">
        <v>0</v>
      </c>
      <c r="AS29" s="50">
        <v>294890.27194501145</v>
      </c>
      <c r="AT29" s="50">
        <v>37011.661380265941</v>
      </c>
      <c r="AU29" s="50">
        <v>192857.13174049754</v>
      </c>
      <c r="AV29" s="50">
        <v>29083.690272890191</v>
      </c>
      <c r="AW29" s="67">
        <v>524759.065065775</v>
      </c>
      <c r="AX29" s="50">
        <v>506938.66506577493</v>
      </c>
      <c r="AY29" s="50">
        <v>4405</v>
      </c>
      <c r="AZ29" s="50">
        <v>383235</v>
      </c>
      <c r="BA29" s="50">
        <v>0</v>
      </c>
      <c r="BB29" s="50">
        <v>0</v>
      </c>
      <c r="BC29" s="50">
        <v>524759.065065775</v>
      </c>
      <c r="BD29" s="50">
        <v>524759.065065775</v>
      </c>
      <c r="BE29" s="50">
        <v>0</v>
      </c>
      <c r="BF29" s="50">
        <v>401055.4</v>
      </c>
      <c r="BG29" s="50">
        <v>208198.26825950248</v>
      </c>
      <c r="BH29" s="50">
        <v>331901.93332527741</v>
      </c>
      <c r="BI29" s="50">
        <v>3814.9647508652574</v>
      </c>
      <c r="BJ29" s="50">
        <v>3613.1692909623926</v>
      </c>
      <c r="BK29" s="50">
        <v>0.055849987546283848</v>
      </c>
      <c r="BL29" s="50">
        <v>0</v>
      </c>
      <c r="BM29" s="50">
        <v>0</v>
      </c>
      <c r="BN29" s="67">
        <v>524759.065065775</v>
      </c>
      <c r="BO29" s="50">
        <v>5826.8812076525855</v>
      </c>
      <c r="BP29" s="50" t="s">
        <v>325</v>
      </c>
      <c r="BQ29" s="50">
        <v>6031.7133915606319</v>
      </c>
      <c r="BR29" s="508">
        <v>0.061801820957132936</v>
      </c>
      <c r="BS29" s="50">
        <v>-769.20000000000016</v>
      </c>
      <c r="BT29" s="50">
        <v>523989.86506577494</v>
      </c>
      <c r="BU29" s="50">
        <v>-870</v>
      </c>
      <c r="BV29" s="67">
        <v>523119.86506577494</v>
      </c>
      <c r="BY29" s="40">
        <v>8733004</v>
      </c>
    </row>
    <row r="30" spans="1:77">
      <c r="A30" s="40">
        <v>139843</v>
      </c>
      <c r="B30" s="40">
        <v>8732076</v>
      </c>
      <c r="C30" s="40" t="s">
        <v>185</v>
      </c>
      <c r="D30" s="507">
        <v>330</v>
      </c>
      <c r="E30" s="507">
        <v>330</v>
      </c>
      <c r="F30" s="507">
        <v>0</v>
      </c>
      <c r="G30" s="50">
        <v>1118549.3073776297</v>
      </c>
      <c r="H30" s="50">
        <v>0</v>
      </c>
      <c r="I30" s="50">
        <v>0</v>
      </c>
      <c r="J30" s="50">
        <v>65194.281919295929</v>
      </c>
      <c r="K30" s="50">
        <v>0</v>
      </c>
      <c r="L30" s="50">
        <v>99274.472950177835</v>
      </c>
      <c r="M30" s="50">
        <v>0</v>
      </c>
      <c r="N30" s="50">
        <v>6661.2417340947313</v>
      </c>
      <c r="O30" s="50">
        <v>3914.8527132910531</v>
      </c>
      <c r="P30" s="50">
        <v>20213.423193114981</v>
      </c>
      <c r="Q30" s="50">
        <v>11025.503559880932</v>
      </c>
      <c r="R30" s="50">
        <v>0</v>
      </c>
      <c r="S30" s="50">
        <v>0</v>
      </c>
      <c r="T30" s="50">
        <v>0</v>
      </c>
      <c r="U30" s="50">
        <v>0</v>
      </c>
      <c r="V30" s="50">
        <v>0</v>
      </c>
      <c r="W30" s="50">
        <v>0</v>
      </c>
      <c r="X30" s="50">
        <v>0</v>
      </c>
      <c r="Y30" s="50">
        <v>0</v>
      </c>
      <c r="Z30" s="50">
        <v>11507.278144691789</v>
      </c>
      <c r="AA30" s="50">
        <v>0</v>
      </c>
      <c r="AB30" s="50">
        <v>88118.966043660766</v>
      </c>
      <c r="AC30" s="50">
        <v>0</v>
      </c>
      <c r="AD30" s="50">
        <v>2076.2700997275865</v>
      </c>
      <c r="AE30" s="50">
        <v>0</v>
      </c>
      <c r="AF30" s="50">
        <v>127831.92533195284</v>
      </c>
      <c r="AG30" s="50">
        <v>0</v>
      </c>
      <c r="AH30" s="50">
        <v>0</v>
      </c>
      <c r="AI30" s="50">
        <v>0</v>
      </c>
      <c r="AJ30" s="50">
        <v>7116.8</v>
      </c>
      <c r="AK30" s="50">
        <v>0</v>
      </c>
      <c r="AL30" s="50">
        <v>0</v>
      </c>
      <c r="AM30" s="50">
        <v>0</v>
      </c>
      <c r="AN30" s="50">
        <v>0</v>
      </c>
      <c r="AO30" s="50">
        <v>0</v>
      </c>
      <c r="AP30" s="50">
        <v>0</v>
      </c>
      <c r="AQ30" s="50">
        <v>0</v>
      </c>
      <c r="AR30" s="50">
        <v>0</v>
      </c>
      <c r="AS30" s="50">
        <v>1118549.3073776297</v>
      </c>
      <c r="AT30" s="50">
        <v>307986.29035793565</v>
      </c>
      <c r="AU30" s="50">
        <v>134948.72533195282</v>
      </c>
      <c r="AV30" s="50">
        <v>154574.63454953878</v>
      </c>
      <c r="AW30" s="67">
        <v>1561484.3230675182</v>
      </c>
      <c r="AX30" s="50">
        <v>1554367.5230675181</v>
      </c>
      <c r="AY30" s="50">
        <v>4405</v>
      </c>
      <c r="AZ30" s="50">
        <v>1453650</v>
      </c>
      <c r="BA30" s="50">
        <v>0</v>
      </c>
      <c r="BB30" s="50">
        <v>0</v>
      </c>
      <c r="BC30" s="50">
        <v>1561484.3230675182</v>
      </c>
      <c r="BD30" s="50">
        <v>1561484.3230675182</v>
      </c>
      <c r="BE30" s="50">
        <v>0</v>
      </c>
      <c r="BF30" s="50">
        <v>1460766.8</v>
      </c>
      <c r="BG30" s="50">
        <v>1325818.0746680473</v>
      </c>
      <c r="BH30" s="50">
        <v>1426535.5977355654</v>
      </c>
      <c r="BI30" s="50">
        <v>4322.8351446532288</v>
      </c>
      <c r="BJ30" s="50">
        <v>4182.1121446987236</v>
      </c>
      <c r="BK30" s="50">
        <v>0.033648786805702172</v>
      </c>
      <c r="BL30" s="50">
        <v>0</v>
      </c>
      <c r="BM30" s="50">
        <v>0</v>
      </c>
      <c r="BN30" s="67">
        <v>1561484.3230675182</v>
      </c>
      <c r="BO30" s="50">
        <v>4710.2046153561159</v>
      </c>
      <c r="BP30" s="50" t="s">
        <v>325</v>
      </c>
      <c r="BQ30" s="50">
        <v>4731.770675962176</v>
      </c>
      <c r="BR30" s="508">
        <v>0.036988484705826608</v>
      </c>
      <c r="BS30" s="50">
        <v>0</v>
      </c>
      <c r="BT30" s="50">
        <v>1561484.3230675182</v>
      </c>
      <c r="BU30" s="50">
        <v>0</v>
      </c>
      <c r="BV30" s="67">
        <v>1561484.3230675182</v>
      </c>
      <c r="BY30" s="40">
        <v>8732076</v>
      </c>
    </row>
    <row r="31" spans="1:77">
      <c r="A31" s="40">
        <v>110758</v>
      </c>
      <c r="B31" s="40">
        <v>8732327</v>
      </c>
      <c r="C31" s="40" t="s">
        <v>82</v>
      </c>
      <c r="D31" s="507">
        <v>394</v>
      </c>
      <c r="E31" s="507">
        <v>394</v>
      </c>
      <c r="F31" s="507">
        <v>0</v>
      </c>
      <c r="G31" s="50">
        <v>1335480.0821417761</v>
      </c>
      <c r="H31" s="50">
        <v>0</v>
      </c>
      <c r="I31" s="50">
        <v>0</v>
      </c>
      <c r="J31" s="50">
        <v>33555.880399637557</v>
      </c>
      <c r="K31" s="50">
        <v>0</v>
      </c>
      <c r="L31" s="50">
        <v>49285.199336967657</v>
      </c>
      <c r="M31" s="50">
        <v>0</v>
      </c>
      <c r="N31" s="50">
        <v>0</v>
      </c>
      <c r="O31" s="50">
        <v>0</v>
      </c>
      <c r="P31" s="50">
        <v>0</v>
      </c>
      <c r="Q31" s="50">
        <v>0</v>
      </c>
      <c r="R31" s="50">
        <v>0</v>
      </c>
      <c r="S31" s="50">
        <v>0</v>
      </c>
      <c r="T31" s="50">
        <v>0</v>
      </c>
      <c r="U31" s="50">
        <v>0</v>
      </c>
      <c r="V31" s="50">
        <v>0</v>
      </c>
      <c r="W31" s="50">
        <v>0</v>
      </c>
      <c r="X31" s="50">
        <v>0</v>
      </c>
      <c r="Y31" s="50">
        <v>0</v>
      </c>
      <c r="Z31" s="50">
        <v>4015.6000151472585</v>
      </c>
      <c r="AA31" s="50">
        <v>0</v>
      </c>
      <c r="AB31" s="50">
        <v>133453.87482833985</v>
      </c>
      <c r="AC31" s="50">
        <v>0</v>
      </c>
      <c r="AD31" s="50">
        <v>0</v>
      </c>
      <c r="AE31" s="50">
        <v>0</v>
      </c>
      <c r="AF31" s="50">
        <v>127831.92533195284</v>
      </c>
      <c r="AG31" s="50">
        <v>0</v>
      </c>
      <c r="AH31" s="50">
        <v>0</v>
      </c>
      <c r="AI31" s="50">
        <v>0</v>
      </c>
      <c r="AJ31" s="50">
        <v>50904</v>
      </c>
      <c r="AK31" s="50">
        <v>0</v>
      </c>
      <c r="AL31" s="50">
        <v>0</v>
      </c>
      <c r="AM31" s="50">
        <v>0</v>
      </c>
      <c r="AN31" s="50">
        <v>0</v>
      </c>
      <c r="AO31" s="50">
        <v>0</v>
      </c>
      <c r="AP31" s="50">
        <v>0</v>
      </c>
      <c r="AQ31" s="50">
        <v>0</v>
      </c>
      <c r="AR31" s="50">
        <v>0</v>
      </c>
      <c r="AS31" s="50">
        <v>1335480.0821417761</v>
      </c>
      <c r="AT31" s="50">
        <v>220310.55458009231</v>
      </c>
      <c r="AU31" s="50">
        <v>178735.92533195284</v>
      </c>
      <c r="AV31" s="50">
        <v>148467.15657492002</v>
      </c>
      <c r="AW31" s="67">
        <v>1734526.5620538213</v>
      </c>
      <c r="AX31" s="50">
        <v>1683622.5620538213</v>
      </c>
      <c r="AY31" s="50">
        <v>4405</v>
      </c>
      <c r="AZ31" s="50">
        <v>1735570</v>
      </c>
      <c r="BA31" s="50">
        <v>51947.437946178718</v>
      </c>
      <c r="BB31" s="50">
        <v>0</v>
      </c>
      <c r="BC31" s="50">
        <v>1786474</v>
      </c>
      <c r="BD31" s="50">
        <v>1786474</v>
      </c>
      <c r="BE31" s="50">
        <v>0</v>
      </c>
      <c r="BF31" s="50">
        <v>1786474</v>
      </c>
      <c r="BG31" s="50">
        <v>1607738.0746680473</v>
      </c>
      <c r="BH31" s="50">
        <v>1607738.0746680473</v>
      </c>
      <c r="BI31" s="50">
        <v>4080.5534890051958</v>
      </c>
      <c r="BJ31" s="50">
        <v>4085.4133075972359</v>
      </c>
      <c r="BK31" s="50">
        <v>-0.0011895537185926104</v>
      </c>
      <c r="BL31" s="50">
        <v>0.00618955371859261</v>
      </c>
      <c r="BM31" s="50">
        <v>9963.032741230325</v>
      </c>
      <c r="BN31" s="67">
        <v>1796437.0327412302</v>
      </c>
      <c r="BO31" s="50">
        <v>4430.2868851300263</v>
      </c>
      <c r="BP31" s="50" t="s">
        <v>325</v>
      </c>
      <c r="BQ31" s="50">
        <v>4559.4848546731728</v>
      </c>
      <c r="BR31" s="508">
        <v>0.0092018007047347528</v>
      </c>
      <c r="BS31" s="50">
        <v>-3556.2999999999993</v>
      </c>
      <c r="BT31" s="50">
        <v>1792880.7327412302</v>
      </c>
      <c r="BU31" s="50">
        <v>-3940</v>
      </c>
      <c r="BV31" s="67">
        <v>1788940.7327412302</v>
      </c>
      <c r="BY31" s="40">
        <v>8732327</v>
      </c>
    </row>
    <row r="32" spans="1:77">
      <c r="A32" s="40">
        <v>139844</v>
      </c>
      <c r="B32" s="40">
        <v>8733367</v>
      </c>
      <c r="C32" s="40" t="s">
        <v>228</v>
      </c>
      <c r="D32" s="507">
        <v>189</v>
      </c>
      <c r="E32" s="507">
        <v>189</v>
      </c>
      <c r="F32" s="507">
        <v>0</v>
      </c>
      <c r="G32" s="50">
        <v>640623.69422536972</v>
      </c>
      <c r="H32" s="50">
        <v>0</v>
      </c>
      <c r="I32" s="50">
        <v>0</v>
      </c>
      <c r="J32" s="50">
        <v>10066.764119891275</v>
      </c>
      <c r="K32" s="50">
        <v>0</v>
      </c>
      <c r="L32" s="50">
        <v>14785.55980109031</v>
      </c>
      <c r="M32" s="50">
        <v>0</v>
      </c>
      <c r="N32" s="50">
        <v>459.39598166170629</v>
      </c>
      <c r="O32" s="50">
        <v>3075.9557033001147</v>
      </c>
      <c r="P32" s="50">
        <v>0</v>
      </c>
      <c r="Q32" s="50">
        <v>0</v>
      </c>
      <c r="R32" s="50">
        <v>0</v>
      </c>
      <c r="S32" s="50">
        <v>0</v>
      </c>
      <c r="T32" s="50">
        <v>0</v>
      </c>
      <c r="U32" s="50">
        <v>0</v>
      </c>
      <c r="V32" s="50">
        <v>0</v>
      </c>
      <c r="W32" s="50">
        <v>0</v>
      </c>
      <c r="X32" s="50">
        <v>0</v>
      </c>
      <c r="Y32" s="50">
        <v>0</v>
      </c>
      <c r="Z32" s="50">
        <v>1335.0739000465564</v>
      </c>
      <c r="AA32" s="50">
        <v>0</v>
      </c>
      <c r="AB32" s="50">
        <v>67894.280322035556</v>
      </c>
      <c r="AC32" s="50">
        <v>0</v>
      </c>
      <c r="AD32" s="50">
        <v>0</v>
      </c>
      <c r="AE32" s="50">
        <v>0</v>
      </c>
      <c r="AF32" s="50">
        <v>127831.92533195284</v>
      </c>
      <c r="AG32" s="50">
        <v>0</v>
      </c>
      <c r="AH32" s="50">
        <v>0</v>
      </c>
      <c r="AI32" s="50">
        <v>0</v>
      </c>
      <c r="AJ32" s="50">
        <v>4070.4</v>
      </c>
      <c r="AK32" s="50">
        <v>0</v>
      </c>
      <c r="AL32" s="50">
        <v>0</v>
      </c>
      <c r="AM32" s="50">
        <v>0</v>
      </c>
      <c r="AN32" s="50">
        <v>0</v>
      </c>
      <c r="AO32" s="50">
        <v>0</v>
      </c>
      <c r="AP32" s="50">
        <v>0</v>
      </c>
      <c r="AQ32" s="50">
        <v>0</v>
      </c>
      <c r="AR32" s="50">
        <v>0</v>
      </c>
      <c r="AS32" s="50">
        <v>640623.69422536972</v>
      </c>
      <c r="AT32" s="50">
        <v>97617.029828025523</v>
      </c>
      <c r="AU32" s="50">
        <v>131902.32533195283</v>
      </c>
      <c r="AV32" s="50">
        <v>74126.5939542577</v>
      </c>
      <c r="AW32" s="67">
        <v>870143.0493853481</v>
      </c>
      <c r="AX32" s="50">
        <v>866072.64938534808</v>
      </c>
      <c r="AY32" s="50">
        <v>4405</v>
      </c>
      <c r="AZ32" s="50">
        <v>832545</v>
      </c>
      <c r="BA32" s="50">
        <v>0</v>
      </c>
      <c r="BB32" s="50">
        <v>0</v>
      </c>
      <c r="BC32" s="50">
        <v>870143.0493853481</v>
      </c>
      <c r="BD32" s="50">
        <v>870143.04938534787</v>
      </c>
      <c r="BE32" s="50">
        <v>0</v>
      </c>
      <c r="BF32" s="50">
        <v>836615.4</v>
      </c>
      <c r="BG32" s="50">
        <v>704713.07466804713</v>
      </c>
      <c r="BH32" s="50">
        <v>738240.72405339521</v>
      </c>
      <c r="BI32" s="50">
        <v>3906.035577002091</v>
      </c>
      <c r="BJ32" s="50">
        <v>3779.4487069292195</v>
      </c>
      <c r="BK32" s="50">
        <v>0.033493474813082631</v>
      </c>
      <c r="BL32" s="50">
        <v>0</v>
      </c>
      <c r="BM32" s="50">
        <v>0</v>
      </c>
      <c r="BN32" s="67">
        <v>870143.0493853481</v>
      </c>
      <c r="BO32" s="50">
        <v>4582.3949702928467</v>
      </c>
      <c r="BP32" s="50" t="s">
        <v>325</v>
      </c>
      <c r="BQ32" s="50">
        <v>4603.931478229355</v>
      </c>
      <c r="BR32" s="508">
        <v>0.022856362143059528</v>
      </c>
      <c r="BS32" s="50">
        <v>0</v>
      </c>
      <c r="BT32" s="50">
        <v>870143.0493853481</v>
      </c>
      <c r="BU32" s="50">
        <v>0</v>
      </c>
      <c r="BV32" s="67">
        <v>870143.0493853481</v>
      </c>
      <c r="BY32" s="40">
        <v>8733367</v>
      </c>
    </row>
    <row r="33" spans="1:77">
      <c r="A33" s="40">
        <v>132031</v>
      </c>
      <c r="B33" s="40">
        <v>8732452</v>
      </c>
      <c r="C33" s="40" t="s">
        <v>94</v>
      </c>
      <c r="D33" s="507">
        <v>358</v>
      </c>
      <c r="E33" s="507">
        <v>358</v>
      </c>
      <c r="F33" s="507">
        <v>0</v>
      </c>
      <c r="G33" s="50">
        <v>1213456.5213369438</v>
      </c>
      <c r="H33" s="50">
        <v>0</v>
      </c>
      <c r="I33" s="50">
        <v>0</v>
      </c>
      <c r="J33" s="50">
        <v>47936.97199948223</v>
      </c>
      <c r="K33" s="50">
        <v>0</v>
      </c>
      <c r="L33" s="50">
        <v>75335.947557936466</v>
      </c>
      <c r="M33" s="50">
        <v>0</v>
      </c>
      <c r="N33" s="50">
        <v>1607.8859358159673</v>
      </c>
      <c r="O33" s="50">
        <v>43622.6445195289</v>
      </c>
      <c r="P33" s="50">
        <v>0</v>
      </c>
      <c r="Q33" s="50">
        <v>0</v>
      </c>
      <c r="R33" s="50">
        <v>0</v>
      </c>
      <c r="S33" s="50">
        <v>0</v>
      </c>
      <c r="T33" s="50">
        <v>0</v>
      </c>
      <c r="U33" s="50">
        <v>0</v>
      </c>
      <c r="V33" s="50">
        <v>0</v>
      </c>
      <c r="W33" s="50">
        <v>0</v>
      </c>
      <c r="X33" s="50">
        <v>0</v>
      </c>
      <c r="Y33" s="50">
        <v>0</v>
      </c>
      <c r="Z33" s="50">
        <v>6689.2693991750657</v>
      </c>
      <c r="AA33" s="50">
        <v>0</v>
      </c>
      <c r="AB33" s="50">
        <v>144917.61271793713</v>
      </c>
      <c r="AC33" s="50">
        <v>0</v>
      </c>
      <c r="AD33" s="50">
        <v>0</v>
      </c>
      <c r="AE33" s="50">
        <v>0</v>
      </c>
      <c r="AF33" s="50">
        <v>127831.92533195284</v>
      </c>
      <c r="AG33" s="50">
        <v>0</v>
      </c>
      <c r="AH33" s="50">
        <v>0</v>
      </c>
      <c r="AI33" s="50">
        <v>0</v>
      </c>
      <c r="AJ33" s="50">
        <v>40572</v>
      </c>
      <c r="AK33" s="50">
        <v>0</v>
      </c>
      <c r="AL33" s="50">
        <v>0</v>
      </c>
      <c r="AM33" s="50">
        <v>0</v>
      </c>
      <c r="AN33" s="50">
        <v>0</v>
      </c>
      <c r="AO33" s="50">
        <v>0</v>
      </c>
      <c r="AP33" s="50">
        <v>0</v>
      </c>
      <c r="AQ33" s="50">
        <v>0</v>
      </c>
      <c r="AR33" s="50">
        <v>0</v>
      </c>
      <c r="AS33" s="50">
        <v>1213456.5213369438</v>
      </c>
      <c r="AT33" s="50">
        <v>320110.33212987578</v>
      </c>
      <c r="AU33" s="50">
        <v>168403.92533195284</v>
      </c>
      <c r="AV33" s="50">
        <v>184270.50680053886</v>
      </c>
      <c r="AW33" s="67">
        <v>1701970.7787987723</v>
      </c>
      <c r="AX33" s="50">
        <v>1661398.7787987723</v>
      </c>
      <c r="AY33" s="50">
        <v>4405</v>
      </c>
      <c r="AZ33" s="50">
        <v>1576990</v>
      </c>
      <c r="BA33" s="50">
        <v>0</v>
      </c>
      <c r="BB33" s="50">
        <v>0</v>
      </c>
      <c r="BC33" s="50">
        <v>1701970.7787987723</v>
      </c>
      <c r="BD33" s="50">
        <v>1701970.7787987723</v>
      </c>
      <c r="BE33" s="50">
        <v>0</v>
      </c>
      <c r="BF33" s="50">
        <v>1617562</v>
      </c>
      <c r="BG33" s="50">
        <v>1449158.0746680473</v>
      </c>
      <c r="BH33" s="50">
        <v>1533566.8534668195</v>
      </c>
      <c r="BI33" s="50">
        <v>4283.7062946000542</v>
      </c>
      <c r="BJ33" s="50">
        <v>4153.2152340905295</v>
      </c>
      <c r="BK33" s="50">
        <v>0.031419286782544895</v>
      </c>
      <c r="BL33" s="50">
        <v>0</v>
      </c>
      <c r="BM33" s="50">
        <v>0</v>
      </c>
      <c r="BN33" s="67">
        <v>1701970.7787987723</v>
      </c>
      <c r="BO33" s="50">
        <v>4640.7787117284142</v>
      </c>
      <c r="BP33" s="50" t="s">
        <v>325</v>
      </c>
      <c r="BQ33" s="50">
        <v>4754.1083206669618</v>
      </c>
      <c r="BR33" s="508">
        <v>0.026235402861756185</v>
      </c>
      <c r="BS33" s="50">
        <v>-3400.599999999999</v>
      </c>
      <c r="BT33" s="50">
        <v>1698570.1787987722</v>
      </c>
      <c r="BU33" s="50">
        <v>-3580</v>
      </c>
      <c r="BV33" s="67">
        <v>1694990.1787987722</v>
      </c>
      <c r="BY33" s="40">
        <v>8732452</v>
      </c>
    </row>
    <row r="34" spans="1:77">
      <c r="A34" s="40">
        <v>110603</v>
      </c>
      <c r="B34" s="40">
        <v>8732004</v>
      </c>
      <c r="C34" s="40" t="s">
        <v>28</v>
      </c>
      <c r="D34" s="507">
        <v>194</v>
      </c>
      <c r="E34" s="507">
        <v>194</v>
      </c>
      <c r="F34" s="507">
        <v>0</v>
      </c>
      <c r="G34" s="50">
        <v>657571.41100381862</v>
      </c>
      <c r="H34" s="50">
        <v>0</v>
      </c>
      <c r="I34" s="50">
        <v>0</v>
      </c>
      <c r="J34" s="50">
        <v>13422.352159855003</v>
      </c>
      <c r="K34" s="50">
        <v>0</v>
      </c>
      <c r="L34" s="50">
        <v>21122.228287271897</v>
      </c>
      <c r="M34" s="50">
        <v>0</v>
      </c>
      <c r="N34" s="50">
        <v>0</v>
      </c>
      <c r="O34" s="50">
        <v>0</v>
      </c>
      <c r="P34" s="50">
        <v>0</v>
      </c>
      <c r="Q34" s="50">
        <v>0</v>
      </c>
      <c r="R34" s="50">
        <v>0</v>
      </c>
      <c r="S34" s="50">
        <v>0</v>
      </c>
      <c r="T34" s="50">
        <v>0</v>
      </c>
      <c r="U34" s="50">
        <v>0</v>
      </c>
      <c r="V34" s="50">
        <v>0</v>
      </c>
      <c r="W34" s="50">
        <v>0</v>
      </c>
      <c r="X34" s="50">
        <v>0</v>
      </c>
      <c r="Y34" s="50">
        <v>0</v>
      </c>
      <c r="Z34" s="50">
        <v>14046.531482764974</v>
      </c>
      <c r="AA34" s="50">
        <v>0</v>
      </c>
      <c r="AB34" s="50">
        <v>42924.095462227117</v>
      </c>
      <c r="AC34" s="50">
        <v>0</v>
      </c>
      <c r="AD34" s="50">
        <v>7889.826378964859</v>
      </c>
      <c r="AE34" s="50">
        <v>0</v>
      </c>
      <c r="AF34" s="50">
        <v>127831.92533195284</v>
      </c>
      <c r="AG34" s="50">
        <v>0</v>
      </c>
      <c r="AH34" s="50">
        <v>0</v>
      </c>
      <c r="AI34" s="50">
        <v>0</v>
      </c>
      <c r="AJ34" s="50">
        <v>18658</v>
      </c>
      <c r="AK34" s="50">
        <v>0</v>
      </c>
      <c r="AL34" s="50">
        <v>0</v>
      </c>
      <c r="AM34" s="50">
        <v>0</v>
      </c>
      <c r="AN34" s="50">
        <v>0</v>
      </c>
      <c r="AO34" s="50">
        <v>0</v>
      </c>
      <c r="AP34" s="50">
        <v>0</v>
      </c>
      <c r="AQ34" s="50">
        <v>0</v>
      </c>
      <c r="AR34" s="50">
        <v>0</v>
      </c>
      <c r="AS34" s="50">
        <v>657571.41100381862</v>
      </c>
      <c r="AT34" s="50">
        <v>99405.03377108385</v>
      </c>
      <c r="AU34" s="50">
        <v>146489.92533195284</v>
      </c>
      <c r="AV34" s="50">
        <v>62224.58566294401</v>
      </c>
      <c r="AW34" s="67">
        <v>903466.37010685529</v>
      </c>
      <c r="AX34" s="50">
        <v>884808.37010685529</v>
      </c>
      <c r="AY34" s="50">
        <v>4405</v>
      </c>
      <c r="AZ34" s="50">
        <v>854570</v>
      </c>
      <c r="BA34" s="50">
        <v>0</v>
      </c>
      <c r="BB34" s="50">
        <v>0</v>
      </c>
      <c r="BC34" s="50">
        <v>903466.37010685529</v>
      </c>
      <c r="BD34" s="50">
        <v>903466.37010685529</v>
      </c>
      <c r="BE34" s="50">
        <v>0</v>
      </c>
      <c r="BF34" s="50">
        <v>873228</v>
      </c>
      <c r="BG34" s="50">
        <v>726738.07466804713</v>
      </c>
      <c r="BH34" s="50">
        <v>756976.44477490243</v>
      </c>
      <c r="BI34" s="50">
        <v>3901.9404369840331</v>
      </c>
      <c r="BJ34" s="50">
        <v>3739.155721683318</v>
      </c>
      <c r="BK34" s="50">
        <v>0.043535152696831676</v>
      </c>
      <c r="BL34" s="50">
        <v>0</v>
      </c>
      <c r="BM34" s="50">
        <v>0</v>
      </c>
      <c r="BN34" s="67">
        <v>903466.37010685529</v>
      </c>
      <c r="BO34" s="50">
        <v>4560.8678871487382</v>
      </c>
      <c r="BP34" s="50" t="s">
        <v>325</v>
      </c>
      <c r="BQ34" s="50">
        <v>4657.0431448806976</v>
      </c>
      <c r="BR34" s="508">
        <v>0.02510992491455033</v>
      </c>
      <c r="BS34" s="50">
        <v>-1720.9999999999995</v>
      </c>
      <c r="BT34" s="50">
        <v>901745.37010685529</v>
      </c>
      <c r="BU34" s="50">
        <v>-1940</v>
      </c>
      <c r="BV34" s="67">
        <v>899805.37010685529</v>
      </c>
      <c r="BY34" s="40">
        <v>8732004</v>
      </c>
    </row>
    <row r="35" spans="1:77">
      <c r="A35" s="40">
        <v>139408</v>
      </c>
      <c r="B35" s="40">
        <v>8734006</v>
      </c>
      <c r="C35" s="40" t="s">
        <v>241</v>
      </c>
      <c r="D35" s="507">
        <v>1299</v>
      </c>
      <c r="E35" s="507">
        <v>0</v>
      </c>
      <c r="F35" s="507">
        <v>1299</v>
      </c>
      <c r="G35" s="50">
        <v>0</v>
      </c>
      <c r="H35" s="50">
        <v>3818194.8000625162</v>
      </c>
      <c r="I35" s="50">
        <v>2692959.2806226532</v>
      </c>
      <c r="J35" s="50">
        <v>0</v>
      </c>
      <c r="K35" s="50">
        <v>90600.877079021739</v>
      </c>
      <c r="L35" s="50">
        <v>0</v>
      </c>
      <c r="M35" s="50">
        <v>203672.20978279985</v>
      </c>
      <c r="N35" s="50">
        <v>0</v>
      </c>
      <c r="O35" s="50">
        <v>0</v>
      </c>
      <c r="P35" s="50">
        <v>0</v>
      </c>
      <c r="Q35" s="50">
        <v>0</v>
      </c>
      <c r="R35" s="50">
        <v>0</v>
      </c>
      <c r="S35" s="50">
        <v>0</v>
      </c>
      <c r="T35" s="50">
        <v>2007.3607024783212</v>
      </c>
      <c r="U35" s="50">
        <v>888.83135582373632</v>
      </c>
      <c r="V35" s="50">
        <v>0</v>
      </c>
      <c r="W35" s="50">
        <v>0</v>
      </c>
      <c r="X35" s="50">
        <v>0</v>
      </c>
      <c r="Y35" s="50">
        <v>0</v>
      </c>
      <c r="Z35" s="50">
        <v>0</v>
      </c>
      <c r="AA35" s="50">
        <v>158987.12505182647</v>
      </c>
      <c r="AB35" s="50">
        <v>0</v>
      </c>
      <c r="AC35" s="50">
        <v>519118.13883385726</v>
      </c>
      <c r="AD35" s="50">
        <v>0</v>
      </c>
      <c r="AE35" s="50">
        <v>0</v>
      </c>
      <c r="AF35" s="50">
        <v>127831.92533195284</v>
      </c>
      <c r="AG35" s="50">
        <v>0</v>
      </c>
      <c r="AH35" s="50">
        <v>0</v>
      </c>
      <c r="AI35" s="50">
        <v>0</v>
      </c>
      <c r="AJ35" s="50">
        <v>50688</v>
      </c>
      <c r="AK35" s="50">
        <v>0</v>
      </c>
      <c r="AL35" s="50">
        <v>0</v>
      </c>
      <c r="AM35" s="50">
        <v>0</v>
      </c>
      <c r="AN35" s="50">
        <v>0</v>
      </c>
      <c r="AO35" s="50">
        <v>0</v>
      </c>
      <c r="AP35" s="50">
        <v>0</v>
      </c>
      <c r="AQ35" s="50">
        <v>0</v>
      </c>
      <c r="AR35" s="50">
        <v>0</v>
      </c>
      <c r="AS35" s="50">
        <v>6511154.0806851694</v>
      </c>
      <c r="AT35" s="50">
        <v>975274.54280580743</v>
      </c>
      <c r="AU35" s="50">
        <v>178519.92533195284</v>
      </c>
      <c r="AV35" s="50">
        <v>655871.8600462547</v>
      </c>
      <c r="AW35" s="67">
        <v>7664948.54882293</v>
      </c>
      <c r="AX35" s="50">
        <v>7614260.54882293</v>
      </c>
      <c r="AY35" s="50">
        <v>5715</v>
      </c>
      <c r="AZ35" s="50">
        <v>7423785</v>
      </c>
      <c r="BA35" s="50">
        <v>0</v>
      </c>
      <c r="BB35" s="50">
        <v>0</v>
      </c>
      <c r="BC35" s="50">
        <v>7664948.54882293</v>
      </c>
      <c r="BD35" s="50">
        <v>0</v>
      </c>
      <c r="BE35" s="50">
        <v>7664948.54882293</v>
      </c>
      <c r="BF35" s="50">
        <v>7474473</v>
      </c>
      <c r="BG35" s="50">
        <v>7295953.074668047</v>
      </c>
      <c r="BH35" s="50">
        <v>7486428.6234909771</v>
      </c>
      <c r="BI35" s="50">
        <v>5763.2244984534082</v>
      </c>
      <c r="BJ35" s="50">
        <v>5615.9716661743805</v>
      </c>
      <c r="BK35" s="50">
        <v>0.026220365954826262</v>
      </c>
      <c r="BL35" s="50">
        <v>0</v>
      </c>
      <c r="BM35" s="50">
        <v>0</v>
      </c>
      <c r="BN35" s="67">
        <v>7664948.54882293</v>
      </c>
      <c r="BO35" s="50">
        <v>5861.6324471308162</v>
      </c>
      <c r="BP35" s="50" t="s">
        <v>325</v>
      </c>
      <c r="BQ35" s="50">
        <v>5900.6532323502161</v>
      </c>
      <c r="BR35" s="508">
        <v>0.023825195240211317</v>
      </c>
      <c r="BS35" s="50">
        <v>0</v>
      </c>
      <c r="BT35" s="50">
        <v>7664948.54882293</v>
      </c>
      <c r="BU35" s="50">
        <v>0</v>
      </c>
      <c r="BV35" s="67">
        <v>7664948.54882293</v>
      </c>
      <c r="BY35" s="40">
        <v>8734006</v>
      </c>
    </row>
    <row r="36" spans="1:77">
      <c r="A36" s="40">
        <v>140265</v>
      </c>
      <c r="B36" s="40">
        <v>8734008</v>
      </c>
      <c r="C36" s="40" t="s">
        <v>243</v>
      </c>
      <c r="D36" s="507">
        <v>293</v>
      </c>
      <c r="E36" s="507">
        <v>0</v>
      </c>
      <c r="F36" s="507">
        <v>293</v>
      </c>
      <c r="G36" s="50">
        <v>0</v>
      </c>
      <c r="H36" s="50">
        <v>382297.35169587145</v>
      </c>
      <c r="I36" s="50">
        <v>1147200.6535452504</v>
      </c>
      <c r="J36" s="50">
        <v>0</v>
      </c>
      <c r="K36" s="50">
        <v>30679.662079668702</v>
      </c>
      <c r="L36" s="50">
        <v>0</v>
      </c>
      <c r="M36" s="50">
        <v>68919.384118422327</v>
      </c>
      <c r="N36" s="50">
        <v>0</v>
      </c>
      <c r="O36" s="50">
        <v>0</v>
      </c>
      <c r="P36" s="50">
        <v>0</v>
      </c>
      <c r="Q36" s="50">
        <v>0</v>
      </c>
      <c r="R36" s="50">
        <v>0</v>
      </c>
      <c r="S36" s="50">
        <v>0</v>
      </c>
      <c r="T36" s="50">
        <v>7147.7375013594447</v>
      </c>
      <c r="U36" s="50">
        <v>7234.0996460098459</v>
      </c>
      <c r="V36" s="50">
        <v>3149.6782166615858</v>
      </c>
      <c r="W36" s="50">
        <v>0</v>
      </c>
      <c r="X36" s="50">
        <v>741.69841876224439</v>
      </c>
      <c r="Y36" s="50">
        <v>0</v>
      </c>
      <c r="Z36" s="50">
        <v>0</v>
      </c>
      <c r="AA36" s="50">
        <v>25007.120393063269</v>
      </c>
      <c r="AB36" s="50">
        <v>0</v>
      </c>
      <c r="AC36" s="50">
        <v>103003.75807588459</v>
      </c>
      <c r="AD36" s="50">
        <v>0</v>
      </c>
      <c r="AE36" s="50">
        <v>0</v>
      </c>
      <c r="AF36" s="50">
        <v>127831.92533195284</v>
      </c>
      <c r="AG36" s="50">
        <v>0</v>
      </c>
      <c r="AH36" s="50">
        <v>0</v>
      </c>
      <c r="AI36" s="50">
        <v>0</v>
      </c>
      <c r="AJ36" s="50">
        <v>28672</v>
      </c>
      <c r="AK36" s="50">
        <v>0</v>
      </c>
      <c r="AL36" s="50">
        <v>0</v>
      </c>
      <c r="AM36" s="50">
        <v>0</v>
      </c>
      <c r="AN36" s="50">
        <v>0</v>
      </c>
      <c r="AO36" s="50">
        <v>0</v>
      </c>
      <c r="AP36" s="50">
        <v>0</v>
      </c>
      <c r="AQ36" s="50">
        <v>0</v>
      </c>
      <c r="AR36" s="50">
        <v>0</v>
      </c>
      <c r="AS36" s="50">
        <v>1529498.0052411219</v>
      </c>
      <c r="AT36" s="50">
        <v>245883.13844983198</v>
      </c>
      <c r="AU36" s="50">
        <v>156503.92533195284</v>
      </c>
      <c r="AV36" s="50">
        <v>161786.38640551933</v>
      </c>
      <c r="AW36" s="67">
        <v>1931885.0690229067</v>
      </c>
      <c r="AX36" s="50">
        <v>1903213.0690229067</v>
      </c>
      <c r="AY36" s="50">
        <v>5856.333333333333</v>
      </c>
      <c r="AZ36" s="50">
        <v>1715905.6666666665</v>
      </c>
      <c r="BA36" s="50">
        <v>0</v>
      </c>
      <c r="BB36" s="50">
        <v>0</v>
      </c>
      <c r="BC36" s="50">
        <v>1931885.0690229067</v>
      </c>
      <c r="BD36" s="50">
        <v>0</v>
      </c>
      <c r="BE36" s="50">
        <v>1931885.0690229065</v>
      </c>
      <c r="BF36" s="50">
        <v>1744577.6666666665</v>
      </c>
      <c r="BG36" s="50">
        <v>1588073.7413347138</v>
      </c>
      <c r="BH36" s="50">
        <v>1775381.143690954</v>
      </c>
      <c r="BI36" s="50">
        <v>6059.3213095254405</v>
      </c>
      <c r="BJ36" s="50">
        <v>6024.3183377826217</v>
      </c>
      <c r="BK36" s="50">
        <v>0.005810279234961936</v>
      </c>
      <c r="BL36" s="50">
        <v>0</v>
      </c>
      <c r="BM36" s="50">
        <v>0</v>
      </c>
      <c r="BN36" s="67">
        <v>1931885.0690229067</v>
      </c>
      <c r="BO36" s="50">
        <v>6495.607744105484</v>
      </c>
      <c r="BP36" s="50" t="s">
        <v>325</v>
      </c>
      <c r="BQ36" s="50">
        <v>6593.464399395586</v>
      </c>
      <c r="BR36" s="508">
        <v>0.003926032045049821</v>
      </c>
      <c r="BS36" s="50">
        <v>0</v>
      </c>
      <c r="BT36" s="50">
        <v>1931885.0690229067</v>
      </c>
      <c r="BU36" s="50">
        <v>0</v>
      </c>
      <c r="BV36" s="67">
        <v>1931885.0690229067</v>
      </c>
      <c r="BY36" s="40">
        <v>8734008</v>
      </c>
    </row>
    <row r="37" spans="1:77">
      <c r="A37" s="40">
        <v>110784</v>
      </c>
      <c r="B37" s="40">
        <v>8733008</v>
      </c>
      <c r="C37" s="40" t="s">
        <v>98</v>
      </c>
      <c r="D37" s="507">
        <v>127</v>
      </c>
      <c r="E37" s="507">
        <v>127</v>
      </c>
      <c r="F37" s="507">
        <v>0</v>
      </c>
      <c r="G37" s="50">
        <v>430472.00617260294</v>
      </c>
      <c r="H37" s="50">
        <v>0</v>
      </c>
      <c r="I37" s="50">
        <v>0</v>
      </c>
      <c r="J37" s="50">
        <v>6231.8063599326733</v>
      </c>
      <c r="K37" s="50">
        <v>0</v>
      </c>
      <c r="L37" s="50">
        <v>10561.114143635907</v>
      </c>
      <c r="M37" s="50">
        <v>0</v>
      </c>
      <c r="N37" s="50">
        <v>2756.3758899702343</v>
      </c>
      <c r="O37" s="50">
        <v>838.89700999094077</v>
      </c>
      <c r="P37" s="50">
        <v>0</v>
      </c>
      <c r="Q37" s="50">
        <v>0</v>
      </c>
      <c r="R37" s="50">
        <v>0</v>
      </c>
      <c r="S37" s="50">
        <v>0</v>
      </c>
      <c r="T37" s="50">
        <v>0</v>
      </c>
      <c r="U37" s="50">
        <v>0</v>
      </c>
      <c r="V37" s="50">
        <v>0</v>
      </c>
      <c r="W37" s="50">
        <v>0</v>
      </c>
      <c r="X37" s="50">
        <v>0</v>
      </c>
      <c r="Y37" s="50">
        <v>0</v>
      </c>
      <c r="Z37" s="50">
        <v>0</v>
      </c>
      <c r="AA37" s="50">
        <v>0</v>
      </c>
      <c r="AB37" s="50">
        <v>37099.674437963979</v>
      </c>
      <c r="AC37" s="50">
        <v>0</v>
      </c>
      <c r="AD37" s="50">
        <v>0</v>
      </c>
      <c r="AE37" s="50">
        <v>0</v>
      </c>
      <c r="AF37" s="50">
        <v>127831.92533195284</v>
      </c>
      <c r="AG37" s="50">
        <v>17138.050734312415</v>
      </c>
      <c r="AH37" s="50">
        <v>0</v>
      </c>
      <c r="AI37" s="50">
        <v>0</v>
      </c>
      <c r="AJ37" s="50">
        <v>14484.5</v>
      </c>
      <c r="AK37" s="50">
        <v>0</v>
      </c>
      <c r="AL37" s="50">
        <v>0</v>
      </c>
      <c r="AM37" s="50">
        <v>0</v>
      </c>
      <c r="AN37" s="50">
        <v>0</v>
      </c>
      <c r="AO37" s="50">
        <v>0</v>
      </c>
      <c r="AP37" s="50">
        <v>0</v>
      </c>
      <c r="AQ37" s="50">
        <v>0</v>
      </c>
      <c r="AR37" s="50">
        <v>0</v>
      </c>
      <c r="AS37" s="50">
        <v>430472.00617260294</v>
      </c>
      <c r="AT37" s="50">
        <v>57487.867841493731</v>
      </c>
      <c r="AU37" s="50">
        <v>159454.47606626526</v>
      </c>
      <c r="AV37" s="50">
        <v>46898.9205927677</v>
      </c>
      <c r="AW37" s="67">
        <v>647414.35008036194</v>
      </c>
      <c r="AX37" s="50">
        <v>632929.85008036194</v>
      </c>
      <c r="AY37" s="50">
        <v>4405</v>
      </c>
      <c r="AZ37" s="50">
        <v>559435</v>
      </c>
      <c r="BA37" s="50">
        <v>0</v>
      </c>
      <c r="BB37" s="50">
        <v>0</v>
      </c>
      <c r="BC37" s="50">
        <v>647414.35008036194</v>
      </c>
      <c r="BD37" s="50">
        <v>647414.35008036194</v>
      </c>
      <c r="BE37" s="50">
        <v>0</v>
      </c>
      <c r="BF37" s="50">
        <v>573919.5</v>
      </c>
      <c r="BG37" s="50">
        <v>414465.02393373474</v>
      </c>
      <c r="BH37" s="50">
        <v>487959.87401409668</v>
      </c>
      <c r="BI37" s="50">
        <v>3842.2037323944619</v>
      </c>
      <c r="BJ37" s="50">
        <v>3673.5183263711551</v>
      </c>
      <c r="BK37" s="50">
        <v>0.045919304338938961</v>
      </c>
      <c r="BL37" s="50">
        <v>0</v>
      </c>
      <c r="BM37" s="50">
        <v>0</v>
      </c>
      <c r="BN37" s="67">
        <v>647414.35008036194</v>
      </c>
      <c r="BO37" s="50">
        <v>4983.6996069319839</v>
      </c>
      <c r="BP37" s="50" t="s">
        <v>325</v>
      </c>
      <c r="BQ37" s="50">
        <v>5097.7507880343455</v>
      </c>
      <c r="BR37" s="508">
        <v>0.047411407667937722</v>
      </c>
      <c r="BS37" s="50">
        <v>-1101.8499999999997</v>
      </c>
      <c r="BT37" s="50">
        <v>646312.500080362</v>
      </c>
      <c r="BU37" s="50">
        <v>-1270</v>
      </c>
      <c r="BV37" s="67">
        <v>645042.500080362</v>
      </c>
      <c r="BY37" s="40">
        <v>8733008</v>
      </c>
    </row>
    <row r="38" spans="1:77">
      <c r="A38" s="40">
        <v>143871</v>
      </c>
      <c r="B38" s="40">
        <v>8732206</v>
      </c>
      <c r="C38" s="40" t="s">
        <v>200</v>
      </c>
      <c r="D38" s="507">
        <v>407</v>
      </c>
      <c r="E38" s="507">
        <v>407</v>
      </c>
      <c r="F38" s="507">
        <v>0</v>
      </c>
      <c r="G38" s="50">
        <v>1379544.1457657432</v>
      </c>
      <c r="H38" s="50">
        <v>0</v>
      </c>
      <c r="I38" s="50">
        <v>0</v>
      </c>
      <c r="J38" s="50">
        <v>47457.602279487444</v>
      </c>
      <c r="K38" s="50">
        <v>0</v>
      </c>
      <c r="L38" s="50">
        <v>73927.799005451641</v>
      </c>
      <c r="M38" s="50">
        <v>0</v>
      </c>
      <c r="N38" s="50">
        <v>21132.215156438448</v>
      </c>
      <c r="O38" s="50">
        <v>2796.3233666364717</v>
      </c>
      <c r="P38" s="50">
        <v>6591.3336499288262</v>
      </c>
      <c r="Q38" s="50">
        <v>41225.79591955473</v>
      </c>
      <c r="R38" s="50">
        <v>0</v>
      </c>
      <c r="S38" s="50">
        <v>0</v>
      </c>
      <c r="T38" s="50">
        <v>0</v>
      </c>
      <c r="U38" s="50">
        <v>0</v>
      </c>
      <c r="V38" s="50">
        <v>0</v>
      </c>
      <c r="W38" s="50">
        <v>0</v>
      </c>
      <c r="X38" s="50">
        <v>0</v>
      </c>
      <c r="Y38" s="50">
        <v>0</v>
      </c>
      <c r="Z38" s="50">
        <v>13867.649032105139</v>
      </c>
      <c r="AA38" s="50">
        <v>0</v>
      </c>
      <c r="AB38" s="50">
        <v>133613.12904109183</v>
      </c>
      <c r="AC38" s="50">
        <v>0</v>
      </c>
      <c r="AD38" s="50">
        <v>0</v>
      </c>
      <c r="AE38" s="50">
        <v>0</v>
      </c>
      <c r="AF38" s="50">
        <v>127831.92533195284</v>
      </c>
      <c r="AG38" s="50">
        <v>0</v>
      </c>
      <c r="AH38" s="50">
        <v>0</v>
      </c>
      <c r="AI38" s="50">
        <v>0</v>
      </c>
      <c r="AJ38" s="50">
        <v>9574.4</v>
      </c>
      <c r="AK38" s="50">
        <v>0</v>
      </c>
      <c r="AL38" s="50">
        <v>0</v>
      </c>
      <c r="AM38" s="50">
        <v>0</v>
      </c>
      <c r="AN38" s="50">
        <v>0</v>
      </c>
      <c r="AO38" s="50">
        <v>0</v>
      </c>
      <c r="AP38" s="50">
        <v>0</v>
      </c>
      <c r="AQ38" s="50">
        <v>0</v>
      </c>
      <c r="AR38" s="50">
        <v>0</v>
      </c>
      <c r="AS38" s="50">
        <v>1379544.1457657432</v>
      </c>
      <c r="AT38" s="50">
        <v>340611.84745069453</v>
      </c>
      <c r="AU38" s="50">
        <v>137406.32533195283</v>
      </c>
      <c r="AV38" s="50">
        <v>208846.34801234867</v>
      </c>
      <c r="AW38" s="67">
        <v>1857562.3185483906</v>
      </c>
      <c r="AX38" s="50">
        <v>1847987.9185483907</v>
      </c>
      <c r="AY38" s="50">
        <v>4405</v>
      </c>
      <c r="AZ38" s="50">
        <v>1792835</v>
      </c>
      <c r="BA38" s="50">
        <v>0</v>
      </c>
      <c r="BB38" s="50">
        <v>0</v>
      </c>
      <c r="BC38" s="50">
        <v>1857562.3185483906</v>
      </c>
      <c r="BD38" s="50">
        <v>1857562.3185483909</v>
      </c>
      <c r="BE38" s="50">
        <v>0</v>
      </c>
      <c r="BF38" s="50">
        <v>1802409.4</v>
      </c>
      <c r="BG38" s="50">
        <v>1665003.0746680473</v>
      </c>
      <c r="BH38" s="50">
        <v>1720155.993216438</v>
      </c>
      <c r="BI38" s="50">
        <v>4226.4275017602895</v>
      </c>
      <c r="BJ38" s="50">
        <v>4167.6616223581086</v>
      </c>
      <c r="BK38" s="50">
        <v>0.014100444020436212</v>
      </c>
      <c r="BL38" s="50">
        <v>0</v>
      </c>
      <c r="BM38" s="50">
        <v>0</v>
      </c>
      <c r="BN38" s="67">
        <v>1857562.3185483906</v>
      </c>
      <c r="BO38" s="50">
        <v>4540.5108563842523</v>
      </c>
      <c r="BP38" s="50" t="s">
        <v>325</v>
      </c>
      <c r="BQ38" s="50">
        <v>4564.0351807085763</v>
      </c>
      <c r="BR38" s="508">
        <v>0.014871664522651207</v>
      </c>
      <c r="BS38" s="50">
        <v>0</v>
      </c>
      <c r="BT38" s="50">
        <v>1857562.3185483906</v>
      </c>
      <c r="BU38" s="50">
        <v>0</v>
      </c>
      <c r="BV38" s="67">
        <v>1857562.3185483906</v>
      </c>
      <c r="BY38" s="40">
        <v>8732206</v>
      </c>
    </row>
    <row r="39" spans="1:77">
      <c r="A39" s="40">
        <v>110801</v>
      </c>
      <c r="B39" s="40">
        <v>8733050</v>
      </c>
      <c r="C39" s="40" t="s">
        <v>109</v>
      </c>
      <c r="D39" s="507">
        <v>173</v>
      </c>
      <c r="E39" s="507">
        <v>173</v>
      </c>
      <c r="F39" s="507">
        <v>0</v>
      </c>
      <c r="G39" s="50">
        <v>586391.00053433317</v>
      </c>
      <c r="H39" s="50">
        <v>0</v>
      </c>
      <c r="I39" s="50">
        <v>0</v>
      </c>
      <c r="J39" s="50">
        <v>16777.940199818833</v>
      </c>
      <c r="K39" s="50">
        <v>0</v>
      </c>
      <c r="L39" s="50">
        <v>25346.673944726281</v>
      </c>
      <c r="M39" s="50">
        <v>0</v>
      </c>
      <c r="N39" s="50">
        <v>6431.5437432638773</v>
      </c>
      <c r="O39" s="50">
        <v>838.89700999093816</v>
      </c>
      <c r="P39" s="50">
        <v>0</v>
      </c>
      <c r="Q39" s="50">
        <v>0</v>
      </c>
      <c r="R39" s="50">
        <v>0</v>
      </c>
      <c r="S39" s="50">
        <v>0</v>
      </c>
      <c r="T39" s="50">
        <v>0</v>
      </c>
      <c r="U39" s="50">
        <v>0</v>
      </c>
      <c r="V39" s="50">
        <v>0</v>
      </c>
      <c r="W39" s="50">
        <v>0</v>
      </c>
      <c r="X39" s="50">
        <v>0</v>
      </c>
      <c r="Y39" s="50">
        <v>0</v>
      </c>
      <c r="Z39" s="50">
        <v>33402.748405750353</v>
      </c>
      <c r="AA39" s="50">
        <v>0</v>
      </c>
      <c r="AB39" s="50">
        <v>81356.070702573328</v>
      </c>
      <c r="AC39" s="50">
        <v>0</v>
      </c>
      <c r="AD39" s="50">
        <v>4360.1672094279083</v>
      </c>
      <c r="AE39" s="50">
        <v>0</v>
      </c>
      <c r="AF39" s="50">
        <v>127831.92533195284</v>
      </c>
      <c r="AG39" s="50">
        <v>0</v>
      </c>
      <c r="AH39" s="50">
        <v>0</v>
      </c>
      <c r="AI39" s="50">
        <v>0</v>
      </c>
      <c r="AJ39" s="50">
        <v>20990.25</v>
      </c>
      <c r="AK39" s="50">
        <v>0</v>
      </c>
      <c r="AL39" s="50">
        <v>0</v>
      </c>
      <c r="AM39" s="50">
        <v>0</v>
      </c>
      <c r="AN39" s="50">
        <v>17500</v>
      </c>
      <c r="AO39" s="50">
        <v>0</v>
      </c>
      <c r="AP39" s="50">
        <v>0</v>
      </c>
      <c r="AQ39" s="50">
        <v>0</v>
      </c>
      <c r="AR39" s="50">
        <v>0</v>
      </c>
      <c r="AS39" s="50">
        <v>586391.00053433317</v>
      </c>
      <c r="AT39" s="50">
        <v>168514.04121555155</v>
      </c>
      <c r="AU39" s="50">
        <v>166322.17533195284</v>
      </c>
      <c r="AV39" s="50">
        <v>81458.983827613614</v>
      </c>
      <c r="AW39" s="67">
        <v>921227.21708183759</v>
      </c>
      <c r="AX39" s="50">
        <v>882736.96708183759</v>
      </c>
      <c r="AY39" s="50">
        <v>4405</v>
      </c>
      <c r="AZ39" s="50">
        <v>762065</v>
      </c>
      <c r="BA39" s="50">
        <v>0</v>
      </c>
      <c r="BB39" s="50">
        <v>0</v>
      </c>
      <c r="BC39" s="50">
        <v>921227.21708183759</v>
      </c>
      <c r="BD39" s="50">
        <v>921227.21708183759</v>
      </c>
      <c r="BE39" s="50">
        <v>0</v>
      </c>
      <c r="BF39" s="50">
        <v>800555.25</v>
      </c>
      <c r="BG39" s="50">
        <v>651733.07466804713</v>
      </c>
      <c r="BH39" s="50">
        <v>772405.04174988472</v>
      </c>
      <c r="BI39" s="50">
        <v>4464.7690274559809</v>
      </c>
      <c r="BJ39" s="50">
        <v>4297.3535939789745</v>
      </c>
      <c r="BK39" s="50">
        <v>0.038957798053102344</v>
      </c>
      <c r="BL39" s="50">
        <v>0</v>
      </c>
      <c r="BM39" s="50">
        <v>0</v>
      </c>
      <c r="BN39" s="67">
        <v>921227.21708183759</v>
      </c>
      <c r="BO39" s="50">
        <v>5102.5258212822982</v>
      </c>
      <c r="BP39" s="50" t="s">
        <v>325</v>
      </c>
      <c r="BQ39" s="50">
        <v>5325.0128155019511</v>
      </c>
      <c r="BR39" s="508">
        <v>0.045637521938755476</v>
      </c>
      <c r="BS39" s="50">
        <v>-1581.3500000000001</v>
      </c>
      <c r="BT39" s="50">
        <v>919645.86708183761</v>
      </c>
      <c r="BU39" s="50">
        <v>-1730</v>
      </c>
      <c r="BV39" s="67">
        <v>917915.86708183761</v>
      </c>
      <c r="BY39" s="40">
        <v>8733050</v>
      </c>
    </row>
    <row r="40" spans="1:77">
      <c r="A40" s="40">
        <v>136887</v>
      </c>
      <c r="B40" s="40">
        <v>8734029</v>
      </c>
      <c r="C40" s="40" t="s">
        <v>251</v>
      </c>
      <c r="D40" s="507">
        <v>1013</v>
      </c>
      <c r="E40" s="507">
        <v>0</v>
      </c>
      <c r="F40" s="507">
        <v>1013</v>
      </c>
      <c r="G40" s="50">
        <v>0</v>
      </c>
      <c r="H40" s="50">
        <v>2915017.30668102</v>
      </c>
      <c r="I40" s="50">
        <v>2170525.1801818586</v>
      </c>
      <c r="J40" s="50">
        <v>0</v>
      </c>
      <c r="K40" s="50">
        <v>70946.718559233908</v>
      </c>
      <c r="L40" s="50">
        <v>0</v>
      </c>
      <c r="M40" s="50">
        <v>168698.19396151108</v>
      </c>
      <c r="N40" s="50">
        <v>0</v>
      </c>
      <c r="O40" s="50">
        <v>0</v>
      </c>
      <c r="P40" s="50">
        <v>0</v>
      </c>
      <c r="Q40" s="50">
        <v>0</v>
      </c>
      <c r="R40" s="50">
        <v>0</v>
      </c>
      <c r="S40" s="50">
        <v>0</v>
      </c>
      <c r="T40" s="50">
        <v>76355.081898419478</v>
      </c>
      <c r="U40" s="50">
        <v>49823.740269929527</v>
      </c>
      <c r="V40" s="50">
        <v>619.79773208981544</v>
      </c>
      <c r="W40" s="50">
        <v>0</v>
      </c>
      <c r="X40" s="50">
        <v>0</v>
      </c>
      <c r="Y40" s="50">
        <v>0</v>
      </c>
      <c r="Z40" s="50">
        <v>0</v>
      </c>
      <c r="AA40" s="50">
        <v>79788.961268949279</v>
      </c>
      <c r="AB40" s="50">
        <v>0</v>
      </c>
      <c r="AC40" s="50">
        <v>284517.7048035881</v>
      </c>
      <c r="AD40" s="50">
        <v>0</v>
      </c>
      <c r="AE40" s="50">
        <v>0</v>
      </c>
      <c r="AF40" s="50">
        <v>127831.92533195284</v>
      </c>
      <c r="AG40" s="50">
        <v>0</v>
      </c>
      <c r="AH40" s="50">
        <v>0</v>
      </c>
      <c r="AI40" s="50">
        <v>0</v>
      </c>
      <c r="AJ40" s="50">
        <v>25497.6</v>
      </c>
      <c r="AK40" s="50">
        <v>0</v>
      </c>
      <c r="AL40" s="50">
        <v>0</v>
      </c>
      <c r="AM40" s="50">
        <v>0</v>
      </c>
      <c r="AN40" s="50">
        <v>0</v>
      </c>
      <c r="AO40" s="50">
        <v>0</v>
      </c>
      <c r="AP40" s="50">
        <v>0</v>
      </c>
      <c r="AQ40" s="50">
        <v>0</v>
      </c>
      <c r="AR40" s="50">
        <v>0</v>
      </c>
      <c r="AS40" s="50">
        <v>5085542.4868628792</v>
      </c>
      <c r="AT40" s="50">
        <v>730750.1984937212</v>
      </c>
      <c r="AU40" s="50">
        <v>153329.52533195284</v>
      </c>
      <c r="AV40" s="50">
        <v>552228.972550791</v>
      </c>
      <c r="AW40" s="67">
        <v>5969622.2106885528</v>
      </c>
      <c r="AX40" s="50">
        <v>5944124.6106885532</v>
      </c>
      <c r="AY40" s="50">
        <v>5715</v>
      </c>
      <c r="AZ40" s="50">
        <v>5789295</v>
      </c>
      <c r="BA40" s="50">
        <v>0</v>
      </c>
      <c r="BB40" s="50">
        <v>0</v>
      </c>
      <c r="BC40" s="50">
        <v>5969622.2106885528</v>
      </c>
      <c r="BD40" s="50">
        <v>0</v>
      </c>
      <c r="BE40" s="50">
        <v>5969622.2106885519</v>
      </c>
      <c r="BF40" s="50">
        <v>5814792.6</v>
      </c>
      <c r="BG40" s="50">
        <v>5661463.074668047</v>
      </c>
      <c r="BH40" s="50">
        <v>5816292.6853566</v>
      </c>
      <c r="BI40" s="50">
        <v>5741.65121950306</v>
      </c>
      <c r="BJ40" s="50">
        <v>5638.7571257364189</v>
      </c>
      <c r="BK40" s="50">
        <v>0.018247654841704722</v>
      </c>
      <c r="BL40" s="50">
        <v>0</v>
      </c>
      <c r="BM40" s="50">
        <v>0</v>
      </c>
      <c r="BN40" s="67">
        <v>5969622.2106885528</v>
      </c>
      <c r="BO40" s="50">
        <v>5867.8426561584929</v>
      </c>
      <c r="BP40" s="50" t="s">
        <v>325</v>
      </c>
      <c r="BQ40" s="50">
        <v>5893.0130411535565</v>
      </c>
      <c r="BR40" s="508">
        <v>0.017500326361064911</v>
      </c>
      <c r="BS40" s="50">
        <v>0</v>
      </c>
      <c r="BT40" s="50">
        <v>5969622.2106885528</v>
      </c>
      <c r="BU40" s="50">
        <v>0</v>
      </c>
      <c r="BV40" s="67">
        <v>5969622.2106885528</v>
      </c>
      <c r="BY40" s="40">
        <v>8734029</v>
      </c>
    </row>
    <row r="41" spans="1:77">
      <c r="A41" s="40">
        <v>139556</v>
      </c>
      <c r="B41" s="40">
        <v>8732013</v>
      </c>
      <c r="C41" s="40" t="s">
        <v>149</v>
      </c>
      <c r="D41" s="507">
        <v>190</v>
      </c>
      <c r="E41" s="507">
        <v>190</v>
      </c>
      <c r="F41" s="507">
        <v>0</v>
      </c>
      <c r="G41" s="50">
        <v>644013.23758105957</v>
      </c>
      <c r="H41" s="50">
        <v>0</v>
      </c>
      <c r="I41" s="50">
        <v>0</v>
      </c>
      <c r="J41" s="50">
        <v>26365.334599715243</v>
      </c>
      <c r="K41" s="50">
        <v>0</v>
      </c>
      <c r="L41" s="50">
        <v>38724.085193331761</v>
      </c>
      <c r="M41" s="50">
        <v>0</v>
      </c>
      <c r="N41" s="50">
        <v>14930.369404005442</v>
      </c>
      <c r="O41" s="50">
        <v>20692.79291310985</v>
      </c>
      <c r="P41" s="50">
        <v>439.42224332858768</v>
      </c>
      <c r="Q41" s="50">
        <v>0</v>
      </c>
      <c r="R41" s="50">
        <v>0</v>
      </c>
      <c r="S41" s="50">
        <v>0</v>
      </c>
      <c r="T41" s="50">
        <v>0</v>
      </c>
      <c r="U41" s="50">
        <v>0</v>
      </c>
      <c r="V41" s="50">
        <v>0</v>
      </c>
      <c r="W41" s="50">
        <v>0</v>
      </c>
      <c r="X41" s="50">
        <v>0</v>
      </c>
      <c r="Y41" s="50">
        <v>0</v>
      </c>
      <c r="Z41" s="50">
        <v>35767.971920030395</v>
      </c>
      <c r="AA41" s="50">
        <v>0</v>
      </c>
      <c r="AB41" s="50">
        <v>68879.436641756183</v>
      </c>
      <c r="AC41" s="50">
        <v>0</v>
      </c>
      <c r="AD41" s="50">
        <v>9270.9275149343721</v>
      </c>
      <c r="AE41" s="50">
        <v>0</v>
      </c>
      <c r="AF41" s="50">
        <v>127831.92533195284</v>
      </c>
      <c r="AG41" s="50">
        <v>0</v>
      </c>
      <c r="AH41" s="50">
        <v>0</v>
      </c>
      <c r="AI41" s="50">
        <v>0</v>
      </c>
      <c r="AJ41" s="50">
        <v>1152</v>
      </c>
      <c r="AK41" s="50">
        <v>0</v>
      </c>
      <c r="AL41" s="50">
        <v>0</v>
      </c>
      <c r="AM41" s="50">
        <v>0</v>
      </c>
      <c r="AN41" s="50">
        <v>0</v>
      </c>
      <c r="AO41" s="50">
        <v>0</v>
      </c>
      <c r="AP41" s="50">
        <v>0</v>
      </c>
      <c r="AQ41" s="50">
        <v>0</v>
      </c>
      <c r="AR41" s="50">
        <v>0</v>
      </c>
      <c r="AS41" s="50">
        <v>644013.23758105957</v>
      </c>
      <c r="AT41" s="50">
        <v>215070.34043021183</v>
      </c>
      <c r="AU41" s="50">
        <v>128983.92533195284</v>
      </c>
      <c r="AV41" s="50">
        <v>103192.42114329146</v>
      </c>
      <c r="AW41" s="67">
        <v>988067.50334322429</v>
      </c>
      <c r="AX41" s="50">
        <v>986915.50334322429</v>
      </c>
      <c r="AY41" s="50">
        <v>4405</v>
      </c>
      <c r="AZ41" s="50">
        <v>836950</v>
      </c>
      <c r="BA41" s="50">
        <v>0</v>
      </c>
      <c r="BB41" s="50">
        <v>0</v>
      </c>
      <c r="BC41" s="50">
        <v>988067.50334322429</v>
      </c>
      <c r="BD41" s="50">
        <v>988067.50334322429</v>
      </c>
      <c r="BE41" s="50">
        <v>0</v>
      </c>
      <c r="BF41" s="50">
        <v>838102</v>
      </c>
      <c r="BG41" s="50">
        <v>709118.07466804713</v>
      </c>
      <c r="BH41" s="50">
        <v>859083.57801127143</v>
      </c>
      <c r="BI41" s="50">
        <v>4521.4925158487968</v>
      </c>
      <c r="BJ41" s="50">
        <v>4365.1795009713705</v>
      </c>
      <c r="BK41" s="50">
        <v>0.035809069212993955</v>
      </c>
      <c r="BL41" s="50">
        <v>0</v>
      </c>
      <c r="BM41" s="50">
        <v>0</v>
      </c>
      <c r="BN41" s="67">
        <v>988067.50334322429</v>
      </c>
      <c r="BO41" s="50">
        <v>5194.2921228590749</v>
      </c>
      <c r="BP41" s="50" t="s">
        <v>325</v>
      </c>
      <c r="BQ41" s="50">
        <v>5200.3552807538117</v>
      </c>
      <c r="BR41" s="508">
        <v>0.017482959159323963</v>
      </c>
      <c r="BS41" s="50">
        <v>0</v>
      </c>
      <c r="BT41" s="50">
        <v>988067.50334322429</v>
      </c>
      <c r="BU41" s="50">
        <v>0</v>
      </c>
      <c r="BV41" s="67">
        <v>988067.50334322429</v>
      </c>
      <c r="BY41" s="40">
        <v>8732013</v>
      </c>
    </row>
    <row r="42" spans="1:77">
      <c r="A42" s="40">
        <v>110785</v>
      </c>
      <c r="B42" s="40">
        <v>8733009</v>
      </c>
      <c r="C42" s="40" t="s">
        <v>99</v>
      </c>
      <c r="D42" s="507">
        <v>138</v>
      </c>
      <c r="E42" s="507">
        <v>138</v>
      </c>
      <c r="F42" s="507">
        <v>0</v>
      </c>
      <c r="G42" s="50">
        <v>467756.98308519059</v>
      </c>
      <c r="H42" s="50">
        <v>0</v>
      </c>
      <c r="I42" s="50">
        <v>0</v>
      </c>
      <c r="J42" s="50">
        <v>8628.65495990684</v>
      </c>
      <c r="K42" s="50">
        <v>0</v>
      </c>
      <c r="L42" s="50">
        <v>12673.336972363171</v>
      </c>
      <c r="M42" s="50">
        <v>0</v>
      </c>
      <c r="N42" s="50">
        <v>229.69799083085266</v>
      </c>
      <c r="O42" s="50">
        <v>0</v>
      </c>
      <c r="P42" s="50">
        <v>0</v>
      </c>
      <c r="Q42" s="50">
        <v>0</v>
      </c>
      <c r="R42" s="50">
        <v>0</v>
      </c>
      <c r="S42" s="50">
        <v>0</v>
      </c>
      <c r="T42" s="50">
        <v>0</v>
      </c>
      <c r="U42" s="50">
        <v>0</v>
      </c>
      <c r="V42" s="50">
        <v>0</v>
      </c>
      <c r="W42" s="50">
        <v>0</v>
      </c>
      <c r="X42" s="50">
        <v>0</v>
      </c>
      <c r="Y42" s="50">
        <v>0</v>
      </c>
      <c r="Z42" s="50">
        <v>2780.3443759699767</v>
      </c>
      <c r="AA42" s="50">
        <v>0</v>
      </c>
      <c r="AB42" s="50">
        <v>40950.753736460021</v>
      </c>
      <c r="AC42" s="50">
        <v>0</v>
      </c>
      <c r="AD42" s="50">
        <v>0</v>
      </c>
      <c r="AE42" s="50">
        <v>0</v>
      </c>
      <c r="AF42" s="50">
        <v>127831.92533195284</v>
      </c>
      <c r="AG42" s="50">
        <v>8869.69292389852</v>
      </c>
      <c r="AH42" s="50">
        <v>0</v>
      </c>
      <c r="AI42" s="50">
        <v>0</v>
      </c>
      <c r="AJ42" s="50">
        <v>12643.25</v>
      </c>
      <c r="AK42" s="50">
        <v>0</v>
      </c>
      <c r="AL42" s="50">
        <v>0</v>
      </c>
      <c r="AM42" s="50">
        <v>0</v>
      </c>
      <c r="AN42" s="50">
        <v>0</v>
      </c>
      <c r="AO42" s="50">
        <v>0</v>
      </c>
      <c r="AP42" s="50">
        <v>0</v>
      </c>
      <c r="AQ42" s="50">
        <v>0</v>
      </c>
      <c r="AR42" s="50">
        <v>0</v>
      </c>
      <c r="AS42" s="50">
        <v>467756.98308519059</v>
      </c>
      <c r="AT42" s="50">
        <v>65262.788035530859</v>
      </c>
      <c r="AU42" s="50">
        <v>149344.86825585135</v>
      </c>
      <c r="AV42" s="50">
        <v>48795.730852868583</v>
      </c>
      <c r="AW42" s="67">
        <v>682364.6393765728</v>
      </c>
      <c r="AX42" s="50">
        <v>669721.3893765728</v>
      </c>
      <c r="AY42" s="50">
        <v>4405</v>
      </c>
      <c r="AZ42" s="50">
        <v>607890</v>
      </c>
      <c r="BA42" s="50">
        <v>0</v>
      </c>
      <c r="BB42" s="50">
        <v>0</v>
      </c>
      <c r="BC42" s="50">
        <v>682364.6393765728</v>
      </c>
      <c r="BD42" s="50">
        <v>682364.6393765728</v>
      </c>
      <c r="BE42" s="50">
        <v>0</v>
      </c>
      <c r="BF42" s="50">
        <v>620533.25</v>
      </c>
      <c r="BG42" s="50">
        <v>471188.38174414868</v>
      </c>
      <c r="BH42" s="50">
        <v>533019.77112072147</v>
      </c>
      <c r="BI42" s="50">
        <v>3862.4621095704456</v>
      </c>
      <c r="BJ42" s="50">
        <v>3747.633103314543</v>
      </c>
      <c r="BK42" s="50">
        <v>0.030640407716097846</v>
      </c>
      <c r="BL42" s="50">
        <v>0</v>
      </c>
      <c r="BM42" s="50">
        <v>0</v>
      </c>
      <c r="BN42" s="67">
        <v>682364.6393765728</v>
      </c>
      <c r="BO42" s="50">
        <v>4853.0535462070493</v>
      </c>
      <c r="BP42" s="50" t="s">
        <v>325</v>
      </c>
      <c r="BQ42" s="50">
        <v>4944.6712998302373</v>
      </c>
      <c r="BR42" s="508">
        <v>0.01633011459541156</v>
      </c>
      <c r="BS42" s="50">
        <v>-1215.3000000000002</v>
      </c>
      <c r="BT42" s="50">
        <v>681149.33937657275</v>
      </c>
      <c r="BU42" s="50">
        <v>-1380</v>
      </c>
      <c r="BV42" s="67">
        <v>679769.33937657275</v>
      </c>
      <c r="BY42" s="40">
        <v>8733009</v>
      </c>
    </row>
    <row r="43" spans="1:77">
      <c r="A43" s="40">
        <v>110649</v>
      </c>
      <c r="B43" s="40">
        <v>8732091</v>
      </c>
      <c r="C43" s="40" t="s">
        <v>54</v>
      </c>
      <c r="D43" s="507">
        <v>163</v>
      </c>
      <c r="E43" s="507">
        <v>163</v>
      </c>
      <c r="F43" s="507">
        <v>0</v>
      </c>
      <c r="G43" s="50">
        <v>552495.56697743526</v>
      </c>
      <c r="H43" s="50">
        <v>0</v>
      </c>
      <c r="I43" s="50">
        <v>0</v>
      </c>
      <c r="J43" s="50">
        <v>23489.116279746308</v>
      </c>
      <c r="K43" s="50">
        <v>0</v>
      </c>
      <c r="L43" s="50">
        <v>35203.713812119851</v>
      </c>
      <c r="M43" s="50">
        <v>0</v>
      </c>
      <c r="N43" s="50">
        <v>12633.389495696918</v>
      </c>
      <c r="O43" s="50">
        <v>17616.837209809768</v>
      </c>
      <c r="P43" s="50">
        <v>1757.6889733143519</v>
      </c>
      <c r="Q43" s="50">
        <v>479.36971999482279</v>
      </c>
      <c r="R43" s="50">
        <v>19354.552444790963</v>
      </c>
      <c r="S43" s="50">
        <v>0</v>
      </c>
      <c r="T43" s="50">
        <v>0</v>
      </c>
      <c r="U43" s="50">
        <v>0</v>
      </c>
      <c r="V43" s="50">
        <v>0</v>
      </c>
      <c r="W43" s="50">
        <v>0</v>
      </c>
      <c r="X43" s="50">
        <v>0</v>
      </c>
      <c r="Y43" s="50">
        <v>0</v>
      </c>
      <c r="Z43" s="50">
        <v>27330.907160713588</v>
      </c>
      <c r="AA43" s="50">
        <v>0</v>
      </c>
      <c r="AB43" s="50">
        <v>76607.998119099546</v>
      </c>
      <c r="AC43" s="50">
        <v>0</v>
      </c>
      <c r="AD43" s="50">
        <v>0</v>
      </c>
      <c r="AE43" s="50">
        <v>0</v>
      </c>
      <c r="AF43" s="50">
        <v>127831.92533195284</v>
      </c>
      <c r="AG43" s="50">
        <v>0</v>
      </c>
      <c r="AH43" s="50">
        <v>0</v>
      </c>
      <c r="AI43" s="50">
        <v>0</v>
      </c>
      <c r="AJ43" s="50">
        <v>16939.5</v>
      </c>
      <c r="AK43" s="50">
        <v>0</v>
      </c>
      <c r="AL43" s="50">
        <v>0</v>
      </c>
      <c r="AM43" s="50">
        <v>0</v>
      </c>
      <c r="AN43" s="50">
        <v>0</v>
      </c>
      <c r="AO43" s="50">
        <v>0</v>
      </c>
      <c r="AP43" s="50">
        <v>0</v>
      </c>
      <c r="AQ43" s="50">
        <v>0</v>
      </c>
      <c r="AR43" s="50">
        <v>0</v>
      </c>
      <c r="AS43" s="50">
        <v>552495.56697743526</v>
      </c>
      <c r="AT43" s="50">
        <v>214473.57321528613</v>
      </c>
      <c r="AU43" s="50">
        <v>144771.42533195284</v>
      </c>
      <c r="AV43" s="50">
        <v>112373.99456413265</v>
      </c>
      <c r="AW43" s="67">
        <v>911740.56552467425</v>
      </c>
      <c r="AX43" s="50">
        <v>894801.06552467425</v>
      </c>
      <c r="AY43" s="50">
        <v>4405</v>
      </c>
      <c r="AZ43" s="50">
        <v>718015</v>
      </c>
      <c r="BA43" s="50">
        <v>0</v>
      </c>
      <c r="BB43" s="50">
        <v>0</v>
      </c>
      <c r="BC43" s="50">
        <v>911740.56552467425</v>
      </c>
      <c r="BD43" s="50">
        <v>911740.56552467425</v>
      </c>
      <c r="BE43" s="50">
        <v>0</v>
      </c>
      <c r="BF43" s="50">
        <v>734954.5</v>
      </c>
      <c r="BG43" s="50">
        <v>590183.07466804713</v>
      </c>
      <c r="BH43" s="50">
        <v>766969.14019272139</v>
      </c>
      <c r="BI43" s="50">
        <v>4705.332148421604</v>
      </c>
      <c r="BJ43" s="50">
        <v>4551.648254056764</v>
      </c>
      <c r="BK43" s="50">
        <v>0.033764448785748226</v>
      </c>
      <c r="BL43" s="50">
        <v>0</v>
      </c>
      <c r="BM43" s="50">
        <v>0</v>
      </c>
      <c r="BN43" s="67">
        <v>911740.56552467425</v>
      </c>
      <c r="BO43" s="50">
        <v>5489.5770891084312</v>
      </c>
      <c r="BP43" s="50" t="s">
        <v>325</v>
      </c>
      <c r="BQ43" s="50">
        <v>5593.500401991867</v>
      </c>
      <c r="BR43" s="508">
        <v>0.041099722931629</v>
      </c>
      <c r="BS43" s="50">
        <v>-1564.4499999999996</v>
      </c>
      <c r="BT43" s="50">
        <v>910176.1155246743</v>
      </c>
      <c r="BU43" s="50">
        <v>-1630</v>
      </c>
      <c r="BV43" s="67">
        <v>908546.1155246743</v>
      </c>
      <c r="BY43" s="40">
        <v>8732091</v>
      </c>
    </row>
    <row r="44" spans="1:77">
      <c r="A44" s="40">
        <v>110631</v>
      </c>
      <c r="B44" s="40">
        <v>8732065</v>
      </c>
      <c r="C44" s="40" t="s">
        <v>45</v>
      </c>
      <c r="D44" s="507">
        <v>195</v>
      </c>
      <c r="E44" s="507">
        <v>195</v>
      </c>
      <c r="F44" s="507">
        <v>0</v>
      </c>
      <c r="G44" s="50">
        <v>660960.95435950847</v>
      </c>
      <c r="H44" s="50">
        <v>0</v>
      </c>
      <c r="I44" s="50">
        <v>0</v>
      </c>
      <c r="J44" s="50">
        <v>21092.267679772252</v>
      </c>
      <c r="K44" s="50">
        <v>0</v>
      </c>
      <c r="L44" s="50">
        <v>30979.268154665493</v>
      </c>
      <c r="M44" s="50">
        <v>0</v>
      </c>
      <c r="N44" s="50">
        <v>1607.8859358159693</v>
      </c>
      <c r="O44" s="50">
        <v>13701.984496518678</v>
      </c>
      <c r="P44" s="50">
        <v>0</v>
      </c>
      <c r="Q44" s="50">
        <v>1438.1091599844706</v>
      </c>
      <c r="R44" s="50">
        <v>0</v>
      </c>
      <c r="S44" s="50">
        <v>0</v>
      </c>
      <c r="T44" s="50">
        <v>0</v>
      </c>
      <c r="U44" s="50">
        <v>0</v>
      </c>
      <c r="V44" s="50">
        <v>0</v>
      </c>
      <c r="W44" s="50">
        <v>0</v>
      </c>
      <c r="X44" s="50">
        <v>0</v>
      </c>
      <c r="Y44" s="50">
        <v>0</v>
      </c>
      <c r="Z44" s="50">
        <v>664.42053102223645</v>
      </c>
      <c r="AA44" s="50">
        <v>0</v>
      </c>
      <c r="AB44" s="50">
        <v>39738.136524090085</v>
      </c>
      <c r="AC44" s="50">
        <v>0</v>
      </c>
      <c r="AD44" s="50">
        <v>1226.8868771117557</v>
      </c>
      <c r="AE44" s="50">
        <v>0</v>
      </c>
      <c r="AF44" s="50">
        <v>127831.92533195284</v>
      </c>
      <c r="AG44" s="50">
        <v>0</v>
      </c>
      <c r="AH44" s="50">
        <v>0</v>
      </c>
      <c r="AI44" s="50">
        <v>0</v>
      </c>
      <c r="AJ44" s="50">
        <v>19149</v>
      </c>
      <c r="AK44" s="50">
        <v>0</v>
      </c>
      <c r="AL44" s="50">
        <v>0</v>
      </c>
      <c r="AM44" s="50">
        <v>0</v>
      </c>
      <c r="AN44" s="50">
        <v>0</v>
      </c>
      <c r="AO44" s="50">
        <v>0</v>
      </c>
      <c r="AP44" s="50">
        <v>0</v>
      </c>
      <c r="AQ44" s="50">
        <v>0</v>
      </c>
      <c r="AR44" s="50">
        <v>0</v>
      </c>
      <c r="AS44" s="50">
        <v>660960.95435950847</v>
      </c>
      <c r="AT44" s="50">
        <v>110448.95935898092</v>
      </c>
      <c r="AU44" s="50">
        <v>146980.92533195284</v>
      </c>
      <c r="AV44" s="50">
        <v>75307.956975094159</v>
      </c>
      <c r="AW44" s="67">
        <v>918390.83905044221</v>
      </c>
      <c r="AX44" s="50">
        <v>899241.83905044221</v>
      </c>
      <c r="AY44" s="50">
        <v>4405</v>
      </c>
      <c r="AZ44" s="50">
        <v>858975</v>
      </c>
      <c r="BA44" s="50">
        <v>0</v>
      </c>
      <c r="BB44" s="50">
        <v>0</v>
      </c>
      <c r="BC44" s="50">
        <v>918390.83905044221</v>
      </c>
      <c r="BD44" s="50">
        <v>918390.83905044221</v>
      </c>
      <c r="BE44" s="50">
        <v>0</v>
      </c>
      <c r="BF44" s="50">
        <v>878124</v>
      </c>
      <c r="BG44" s="50">
        <v>731143.07466804713</v>
      </c>
      <c r="BH44" s="50">
        <v>771409.91371848935</v>
      </c>
      <c r="BI44" s="50">
        <v>3955.9482754794326</v>
      </c>
      <c r="BJ44" s="50">
        <v>3896.220711362897</v>
      </c>
      <c r="BK44" s="50">
        <v>0.015329615168449466</v>
      </c>
      <c r="BL44" s="50">
        <v>0</v>
      </c>
      <c r="BM44" s="50">
        <v>0</v>
      </c>
      <c r="BN44" s="67">
        <v>918390.83905044221</v>
      </c>
      <c r="BO44" s="50">
        <v>4611.4966105150879</v>
      </c>
      <c r="BP44" s="50" t="s">
        <v>325</v>
      </c>
      <c r="BQ44" s="50">
        <v>4709.6966105150887</v>
      </c>
      <c r="BR44" s="508">
        <v>0.0005225626014275786</v>
      </c>
      <c r="BS44" s="50">
        <v>-1803.6000000000001</v>
      </c>
      <c r="BT44" s="50">
        <v>916587.23905044224</v>
      </c>
      <c r="BU44" s="50">
        <v>-1950</v>
      </c>
      <c r="BV44" s="67">
        <v>914637.23905044224</v>
      </c>
      <c r="BY44" s="40">
        <v>8732065</v>
      </c>
    </row>
    <row r="45" spans="1:77">
      <c r="A45" s="40">
        <v>136650</v>
      </c>
      <c r="B45" s="40">
        <v>8734031</v>
      </c>
      <c r="C45" s="40" t="s">
        <v>252</v>
      </c>
      <c r="D45" s="507">
        <v>562</v>
      </c>
      <c r="E45" s="507">
        <v>0</v>
      </c>
      <c r="F45" s="507">
        <v>562</v>
      </c>
      <c r="G45" s="50">
        <v>0</v>
      </c>
      <c r="H45" s="50">
        <v>1605648.8771226602</v>
      </c>
      <c r="I45" s="50">
        <v>1217217.5948414393</v>
      </c>
      <c r="J45" s="50">
        <v>0</v>
      </c>
      <c r="K45" s="50">
        <v>97791.4228789438</v>
      </c>
      <c r="L45" s="50">
        <v>0</v>
      </c>
      <c r="M45" s="50">
        <v>227331.10283837825</v>
      </c>
      <c r="N45" s="50">
        <v>0</v>
      </c>
      <c r="O45" s="50">
        <v>0</v>
      </c>
      <c r="P45" s="50">
        <v>0</v>
      </c>
      <c r="Q45" s="50">
        <v>0</v>
      </c>
      <c r="R45" s="50">
        <v>0</v>
      </c>
      <c r="S45" s="50">
        <v>0</v>
      </c>
      <c r="T45" s="50">
        <v>55202.419318153843</v>
      </c>
      <c r="U45" s="50">
        <v>31109.097453830771</v>
      </c>
      <c r="V45" s="50">
        <v>24148.249644739219</v>
      </c>
      <c r="W45" s="50">
        <v>0</v>
      </c>
      <c r="X45" s="50">
        <v>0</v>
      </c>
      <c r="Y45" s="50">
        <v>0</v>
      </c>
      <c r="Z45" s="50">
        <v>0</v>
      </c>
      <c r="AA45" s="50">
        <v>72023.627050074836</v>
      </c>
      <c r="AB45" s="50">
        <v>0</v>
      </c>
      <c r="AC45" s="50">
        <v>283725.50820016582</v>
      </c>
      <c r="AD45" s="50">
        <v>0</v>
      </c>
      <c r="AE45" s="50">
        <v>0</v>
      </c>
      <c r="AF45" s="50">
        <v>127831.92533195284</v>
      </c>
      <c r="AG45" s="50">
        <v>0</v>
      </c>
      <c r="AH45" s="50">
        <v>0</v>
      </c>
      <c r="AI45" s="50">
        <v>0</v>
      </c>
      <c r="AJ45" s="50">
        <v>17305.6</v>
      </c>
      <c r="AK45" s="50">
        <v>0</v>
      </c>
      <c r="AL45" s="50">
        <v>0</v>
      </c>
      <c r="AM45" s="50">
        <v>0</v>
      </c>
      <c r="AN45" s="50">
        <v>0</v>
      </c>
      <c r="AO45" s="50">
        <v>0</v>
      </c>
      <c r="AP45" s="50">
        <v>0</v>
      </c>
      <c r="AQ45" s="50">
        <v>0</v>
      </c>
      <c r="AR45" s="50">
        <v>0</v>
      </c>
      <c r="AS45" s="50">
        <v>2822866.4719640994</v>
      </c>
      <c r="AT45" s="50">
        <v>791331.42738428654</v>
      </c>
      <c r="AU45" s="50">
        <v>145137.52533195284</v>
      </c>
      <c r="AV45" s="50">
        <v>412405.5443921957</v>
      </c>
      <c r="AW45" s="67">
        <v>3759335.4246803392</v>
      </c>
      <c r="AX45" s="50">
        <v>3742029.8246803391</v>
      </c>
      <c r="AY45" s="50">
        <v>5715</v>
      </c>
      <c r="AZ45" s="50">
        <v>3211830</v>
      </c>
      <c r="BA45" s="50">
        <v>0</v>
      </c>
      <c r="BB45" s="50">
        <v>0</v>
      </c>
      <c r="BC45" s="50">
        <v>3759335.4246803392</v>
      </c>
      <c r="BD45" s="50">
        <v>0</v>
      </c>
      <c r="BE45" s="50">
        <v>3759335.4246803392</v>
      </c>
      <c r="BF45" s="50">
        <v>3229135.6</v>
      </c>
      <c r="BG45" s="50">
        <v>3083998.074668047</v>
      </c>
      <c r="BH45" s="50">
        <v>3614197.8993483861</v>
      </c>
      <c r="BI45" s="50">
        <v>6430.9571162782668</v>
      </c>
      <c r="BJ45" s="50">
        <v>6124.3499090492651</v>
      </c>
      <c r="BK45" s="50">
        <v>0.050063633166348417</v>
      </c>
      <c r="BL45" s="50">
        <v>0</v>
      </c>
      <c r="BM45" s="50">
        <v>0</v>
      </c>
      <c r="BN45" s="67">
        <v>3759335.4246803392</v>
      </c>
      <c r="BO45" s="50">
        <v>6658.4160581500691</v>
      </c>
      <c r="BP45" s="50" t="s">
        <v>325</v>
      </c>
      <c r="BQ45" s="50">
        <v>6689.2089407123476</v>
      </c>
      <c r="BR45" s="508">
        <v>0.047541989041741672</v>
      </c>
      <c r="BS45" s="50">
        <v>0</v>
      </c>
      <c r="BT45" s="50">
        <v>3759335.4246803392</v>
      </c>
      <c r="BU45" s="50">
        <v>0</v>
      </c>
      <c r="BV45" s="67">
        <v>3759335.4246803392</v>
      </c>
      <c r="BY45" s="40">
        <v>8734031</v>
      </c>
    </row>
    <row r="46" spans="1:77">
      <c r="A46" s="40">
        <v>110665</v>
      </c>
      <c r="B46" s="40">
        <v>8732119</v>
      </c>
      <c r="C46" s="40" t="s">
        <v>59</v>
      </c>
      <c r="D46" s="507">
        <v>214</v>
      </c>
      <c r="E46" s="507">
        <v>214</v>
      </c>
      <c r="F46" s="507">
        <v>0</v>
      </c>
      <c r="G46" s="50">
        <v>725362.27811761445</v>
      </c>
      <c r="H46" s="50">
        <v>0</v>
      </c>
      <c r="I46" s="50">
        <v>0</v>
      </c>
      <c r="J46" s="50">
        <v>23968.485999741148</v>
      </c>
      <c r="K46" s="50">
        <v>0</v>
      </c>
      <c r="L46" s="50">
        <v>35203.713812119808</v>
      </c>
      <c r="M46" s="50">
        <v>0</v>
      </c>
      <c r="N46" s="50">
        <v>15160.067394836282</v>
      </c>
      <c r="O46" s="50">
        <v>279.6323366636467</v>
      </c>
      <c r="P46" s="50">
        <v>439.42224332858768</v>
      </c>
      <c r="Q46" s="50">
        <v>0</v>
      </c>
      <c r="R46" s="50">
        <v>0</v>
      </c>
      <c r="S46" s="50">
        <v>0</v>
      </c>
      <c r="T46" s="50">
        <v>0</v>
      </c>
      <c r="U46" s="50">
        <v>0</v>
      </c>
      <c r="V46" s="50">
        <v>0</v>
      </c>
      <c r="W46" s="50">
        <v>0</v>
      </c>
      <c r="X46" s="50">
        <v>0</v>
      </c>
      <c r="Y46" s="50">
        <v>0</v>
      </c>
      <c r="Z46" s="50">
        <v>26417.069856381426</v>
      </c>
      <c r="AA46" s="50">
        <v>0</v>
      </c>
      <c r="AB46" s="50">
        <v>113197.29354272191</v>
      </c>
      <c r="AC46" s="50">
        <v>0</v>
      </c>
      <c r="AD46" s="50">
        <v>2038.5197342779786</v>
      </c>
      <c r="AE46" s="50">
        <v>0</v>
      </c>
      <c r="AF46" s="50">
        <v>127831.92533195284</v>
      </c>
      <c r="AG46" s="50">
        <v>0</v>
      </c>
      <c r="AH46" s="50">
        <v>0</v>
      </c>
      <c r="AI46" s="50">
        <v>0</v>
      </c>
      <c r="AJ46" s="50">
        <v>33516</v>
      </c>
      <c r="AK46" s="50">
        <v>0</v>
      </c>
      <c r="AL46" s="50">
        <v>0</v>
      </c>
      <c r="AM46" s="50">
        <v>0</v>
      </c>
      <c r="AN46" s="50">
        <v>0</v>
      </c>
      <c r="AO46" s="50">
        <v>0</v>
      </c>
      <c r="AP46" s="50">
        <v>0</v>
      </c>
      <c r="AQ46" s="50">
        <v>0</v>
      </c>
      <c r="AR46" s="50">
        <v>0</v>
      </c>
      <c r="AS46" s="50">
        <v>725362.27811761445</v>
      </c>
      <c r="AT46" s="50">
        <v>216704.20492007077</v>
      </c>
      <c r="AU46" s="50">
        <v>161347.92533195284</v>
      </c>
      <c r="AV46" s="50">
        <v>112287.08024358921</v>
      </c>
      <c r="AW46" s="67">
        <v>1103414.408369638</v>
      </c>
      <c r="AX46" s="50">
        <v>1069898.408369638</v>
      </c>
      <c r="AY46" s="50">
        <v>4405</v>
      </c>
      <c r="AZ46" s="50">
        <v>942670</v>
      </c>
      <c r="BA46" s="50">
        <v>0</v>
      </c>
      <c r="BB46" s="50">
        <v>0</v>
      </c>
      <c r="BC46" s="50">
        <v>1103414.408369638</v>
      </c>
      <c r="BD46" s="50">
        <v>1103414.4083696378</v>
      </c>
      <c r="BE46" s="50">
        <v>0</v>
      </c>
      <c r="BF46" s="50">
        <v>976186</v>
      </c>
      <c r="BG46" s="50">
        <v>814838.07466804713</v>
      </c>
      <c r="BH46" s="50">
        <v>942066.48303768516</v>
      </c>
      <c r="BI46" s="50">
        <v>4402.1798272789028</v>
      </c>
      <c r="BJ46" s="50">
        <v>4416.7009474177039</v>
      </c>
      <c r="BK46" s="50">
        <v>-0.0032877752674858054</v>
      </c>
      <c r="BL46" s="50">
        <v>0.008287775267485805</v>
      </c>
      <c r="BM46" s="50">
        <v>7833.3897234403676</v>
      </c>
      <c r="BN46" s="67">
        <v>1111247.7980930784</v>
      </c>
      <c r="BO46" s="50">
        <v>5036.1298976312073</v>
      </c>
      <c r="BP46" s="50" t="s">
        <v>325</v>
      </c>
      <c r="BQ46" s="50">
        <v>5192.7467200611145</v>
      </c>
      <c r="BR46" s="508">
        <v>-0.0023749038530621602</v>
      </c>
      <c r="BS46" s="50">
        <v>-1987.3</v>
      </c>
      <c r="BT46" s="50">
        <v>1109260.4980930784</v>
      </c>
      <c r="BU46" s="50">
        <v>-2140</v>
      </c>
      <c r="BV46" s="67">
        <v>1107120.4980930784</v>
      </c>
      <c r="BY46" s="40">
        <v>8732119</v>
      </c>
    </row>
    <row r="47" spans="1:77">
      <c r="A47" s="40">
        <v>136463</v>
      </c>
      <c r="B47" s="40">
        <v>8735406</v>
      </c>
      <c r="C47" s="40" t="s">
        <v>263</v>
      </c>
      <c r="D47" s="507">
        <v>1481</v>
      </c>
      <c r="E47" s="507">
        <v>0</v>
      </c>
      <c r="F47" s="507">
        <v>1481</v>
      </c>
      <c r="G47" s="50">
        <v>0</v>
      </c>
      <c r="H47" s="50">
        <v>4267394.1883051656</v>
      </c>
      <c r="I47" s="50">
        <v>3166920.1140122404</v>
      </c>
      <c r="J47" s="50">
        <v>0</v>
      </c>
      <c r="K47" s="50">
        <v>69987.979119244192</v>
      </c>
      <c r="L47" s="50">
        <v>0</v>
      </c>
      <c r="M47" s="50">
        <v>162526.30881657885</v>
      </c>
      <c r="N47" s="50">
        <v>0</v>
      </c>
      <c r="O47" s="50">
        <v>0</v>
      </c>
      <c r="P47" s="50">
        <v>0</v>
      </c>
      <c r="Q47" s="50">
        <v>0</v>
      </c>
      <c r="R47" s="50">
        <v>0</v>
      </c>
      <c r="S47" s="50">
        <v>0</v>
      </c>
      <c r="T47" s="50">
        <v>334.56011707972027</v>
      </c>
      <c r="U47" s="50">
        <v>3999.7411012068078</v>
      </c>
      <c r="V47" s="50">
        <v>0</v>
      </c>
      <c r="W47" s="50">
        <v>0</v>
      </c>
      <c r="X47" s="50">
        <v>0</v>
      </c>
      <c r="Y47" s="50">
        <v>0</v>
      </c>
      <c r="Z47" s="50">
        <v>0</v>
      </c>
      <c r="AA47" s="50">
        <v>76636.052356596643</v>
      </c>
      <c r="AB47" s="50">
        <v>0</v>
      </c>
      <c r="AC47" s="50">
        <v>475444.03050324688</v>
      </c>
      <c r="AD47" s="50">
        <v>0</v>
      </c>
      <c r="AE47" s="50">
        <v>0</v>
      </c>
      <c r="AF47" s="50">
        <v>127831.92533195284</v>
      </c>
      <c r="AG47" s="50">
        <v>0</v>
      </c>
      <c r="AH47" s="50">
        <v>0</v>
      </c>
      <c r="AI47" s="50">
        <v>0</v>
      </c>
      <c r="AJ47" s="50">
        <v>55808</v>
      </c>
      <c r="AK47" s="50">
        <v>0</v>
      </c>
      <c r="AL47" s="50">
        <v>0</v>
      </c>
      <c r="AM47" s="50">
        <v>0</v>
      </c>
      <c r="AN47" s="50">
        <v>0</v>
      </c>
      <c r="AO47" s="50">
        <v>0</v>
      </c>
      <c r="AP47" s="50">
        <v>0</v>
      </c>
      <c r="AQ47" s="50">
        <v>0</v>
      </c>
      <c r="AR47" s="50">
        <v>0</v>
      </c>
      <c r="AS47" s="50">
        <v>7434314.3023174061</v>
      </c>
      <c r="AT47" s="50">
        <v>788928.6720139531</v>
      </c>
      <c r="AU47" s="50">
        <v>183639.92533195284</v>
      </c>
      <c r="AV47" s="50">
        <v>686510.82657280262</v>
      </c>
      <c r="AW47" s="67">
        <v>8406882.8996633124</v>
      </c>
      <c r="AX47" s="50">
        <v>8351074.8996633124</v>
      </c>
      <c r="AY47" s="50">
        <v>5715</v>
      </c>
      <c r="AZ47" s="50">
        <v>8463915</v>
      </c>
      <c r="BA47" s="50">
        <v>0</v>
      </c>
      <c r="BB47" s="50">
        <v>112840.10033668764</v>
      </c>
      <c r="BC47" s="50">
        <v>8519723</v>
      </c>
      <c r="BD47" s="50">
        <v>0</v>
      </c>
      <c r="BE47" s="50">
        <v>8519723</v>
      </c>
      <c r="BF47" s="50">
        <v>8519723</v>
      </c>
      <c r="BG47" s="50">
        <v>8336083.0746680479</v>
      </c>
      <c r="BH47" s="50">
        <v>8336083.0746680479</v>
      </c>
      <c r="BI47" s="50">
        <v>5628.6853981553331</v>
      </c>
      <c r="BJ47" s="50">
        <v>5595.1800443753827</v>
      </c>
      <c r="BK47" s="50">
        <v>0.0059882530167428682</v>
      </c>
      <c r="BL47" s="50">
        <v>0</v>
      </c>
      <c r="BM47" s="50">
        <v>0</v>
      </c>
      <c r="BN47" s="67">
        <v>8519723</v>
      </c>
      <c r="BO47" s="50">
        <v>5715</v>
      </c>
      <c r="BP47" s="50" t="s">
        <v>325</v>
      </c>
      <c r="BQ47" s="50">
        <v>5752.6826468602294</v>
      </c>
      <c r="BR47" s="508">
        <v>0.0056343161518987994</v>
      </c>
      <c r="BS47" s="50">
        <v>0</v>
      </c>
      <c r="BT47" s="50">
        <v>8519723</v>
      </c>
      <c r="BU47" s="50">
        <v>0</v>
      </c>
      <c r="BV47" s="67">
        <v>8519723</v>
      </c>
      <c r="BY47" s="40">
        <v>8735406</v>
      </c>
    </row>
    <row r="48" spans="1:77">
      <c r="A48" s="40">
        <v>110786</v>
      </c>
      <c r="B48" s="40">
        <v>8733011</v>
      </c>
      <c r="C48" s="40" t="s">
        <v>100</v>
      </c>
      <c r="D48" s="507">
        <v>109</v>
      </c>
      <c r="E48" s="507">
        <v>109</v>
      </c>
      <c r="F48" s="507">
        <v>0</v>
      </c>
      <c r="G48" s="50">
        <v>369460.22577018675</v>
      </c>
      <c r="H48" s="50">
        <v>0</v>
      </c>
      <c r="I48" s="50">
        <v>0</v>
      </c>
      <c r="J48" s="50">
        <v>8149.2852399120156</v>
      </c>
      <c r="K48" s="50">
        <v>0</v>
      </c>
      <c r="L48" s="50">
        <v>11969.262696120772</v>
      </c>
      <c r="M48" s="50">
        <v>0</v>
      </c>
      <c r="N48" s="50">
        <v>229.69799083085289</v>
      </c>
      <c r="O48" s="50">
        <v>0</v>
      </c>
      <c r="P48" s="50">
        <v>0</v>
      </c>
      <c r="Q48" s="50">
        <v>0</v>
      </c>
      <c r="R48" s="50">
        <v>0</v>
      </c>
      <c r="S48" s="50">
        <v>669.12023415944111</v>
      </c>
      <c r="T48" s="50">
        <v>0</v>
      </c>
      <c r="U48" s="50">
        <v>0</v>
      </c>
      <c r="V48" s="50">
        <v>0</v>
      </c>
      <c r="W48" s="50">
        <v>0</v>
      </c>
      <c r="X48" s="50">
        <v>0</v>
      </c>
      <c r="Y48" s="50">
        <v>0</v>
      </c>
      <c r="Z48" s="50">
        <v>5490.1727713899827</v>
      </c>
      <c r="AA48" s="50">
        <v>0</v>
      </c>
      <c r="AB48" s="50">
        <v>42021.9550041418</v>
      </c>
      <c r="AC48" s="50">
        <v>0</v>
      </c>
      <c r="AD48" s="50">
        <v>434.12920267030796</v>
      </c>
      <c r="AE48" s="50">
        <v>0</v>
      </c>
      <c r="AF48" s="50">
        <v>127831.92533195284</v>
      </c>
      <c r="AG48" s="50">
        <v>30668.090787716948</v>
      </c>
      <c r="AH48" s="50">
        <v>0</v>
      </c>
      <c r="AI48" s="50">
        <v>0</v>
      </c>
      <c r="AJ48" s="50">
        <v>17553.25</v>
      </c>
      <c r="AK48" s="50">
        <v>0</v>
      </c>
      <c r="AL48" s="50">
        <v>0</v>
      </c>
      <c r="AM48" s="50">
        <v>0</v>
      </c>
      <c r="AN48" s="50">
        <v>0</v>
      </c>
      <c r="AO48" s="50">
        <v>0</v>
      </c>
      <c r="AP48" s="50">
        <v>0</v>
      </c>
      <c r="AQ48" s="50">
        <v>0</v>
      </c>
      <c r="AR48" s="50">
        <v>0</v>
      </c>
      <c r="AS48" s="50">
        <v>369460.22577018675</v>
      </c>
      <c r="AT48" s="50">
        <v>68963.623139225165</v>
      </c>
      <c r="AU48" s="50">
        <v>176053.26611966977</v>
      </c>
      <c r="AV48" s="50">
        <v>43763.461760421014</v>
      </c>
      <c r="AW48" s="67">
        <v>614477.1150290817</v>
      </c>
      <c r="AX48" s="50">
        <v>596923.8650290817</v>
      </c>
      <c r="AY48" s="50">
        <v>4405</v>
      </c>
      <c r="AZ48" s="50">
        <v>480145</v>
      </c>
      <c r="BA48" s="50">
        <v>0</v>
      </c>
      <c r="BB48" s="50">
        <v>0</v>
      </c>
      <c r="BC48" s="50">
        <v>614477.1150290817</v>
      </c>
      <c r="BD48" s="50">
        <v>614477.1150290817</v>
      </c>
      <c r="BE48" s="50">
        <v>0</v>
      </c>
      <c r="BF48" s="50">
        <v>497698.25</v>
      </c>
      <c r="BG48" s="50">
        <v>321644.98388033023</v>
      </c>
      <c r="BH48" s="50">
        <v>438423.84890941193</v>
      </c>
      <c r="BI48" s="50">
        <v>4022.2371459579076</v>
      </c>
      <c r="BJ48" s="50">
        <v>3817.2606605638339</v>
      </c>
      <c r="BK48" s="50">
        <v>0.053697272369080867</v>
      </c>
      <c r="BL48" s="50">
        <v>0</v>
      </c>
      <c r="BM48" s="50">
        <v>0</v>
      </c>
      <c r="BN48" s="67">
        <v>614477.1150290817</v>
      </c>
      <c r="BO48" s="50">
        <v>5476.3657342117585</v>
      </c>
      <c r="BP48" s="50" t="s">
        <v>325</v>
      </c>
      <c r="BQ48" s="50">
        <v>5637.404725037447</v>
      </c>
      <c r="BR48" s="508">
        <v>0.030987885115176139</v>
      </c>
      <c r="BS48" s="50">
        <v>-972.85000000000014</v>
      </c>
      <c r="BT48" s="50">
        <v>613504.26502908173</v>
      </c>
      <c r="BU48" s="50">
        <v>-1090</v>
      </c>
      <c r="BV48" s="67">
        <v>612414.26502908173</v>
      </c>
      <c r="BY48" s="40">
        <v>8733011</v>
      </c>
    </row>
    <row r="49" spans="1:77">
      <c r="A49" s="40">
        <v>110604</v>
      </c>
      <c r="B49" s="40">
        <v>8732006</v>
      </c>
      <c r="C49" s="40" t="s">
        <v>29</v>
      </c>
      <c r="D49" s="507">
        <v>482</v>
      </c>
      <c r="E49" s="507">
        <v>482</v>
      </c>
      <c r="F49" s="507">
        <v>0</v>
      </c>
      <c r="G49" s="50">
        <v>1633759.8974424773</v>
      </c>
      <c r="H49" s="50">
        <v>0</v>
      </c>
      <c r="I49" s="50">
        <v>0</v>
      </c>
      <c r="J49" s="50">
        <v>42184.535359544476</v>
      </c>
      <c r="K49" s="50">
        <v>0</v>
      </c>
      <c r="L49" s="50">
        <v>66182.98196678533</v>
      </c>
      <c r="M49" s="50">
        <v>0</v>
      </c>
      <c r="N49" s="50">
        <v>0</v>
      </c>
      <c r="O49" s="50">
        <v>3075.9557033001179</v>
      </c>
      <c r="P49" s="50">
        <v>0</v>
      </c>
      <c r="Q49" s="50">
        <v>0</v>
      </c>
      <c r="R49" s="50">
        <v>0</v>
      </c>
      <c r="S49" s="50">
        <v>62897.302010987485</v>
      </c>
      <c r="T49" s="50">
        <v>0</v>
      </c>
      <c r="U49" s="50">
        <v>0</v>
      </c>
      <c r="V49" s="50">
        <v>0</v>
      </c>
      <c r="W49" s="50">
        <v>0</v>
      </c>
      <c r="X49" s="50">
        <v>0</v>
      </c>
      <c r="Y49" s="50">
        <v>0</v>
      </c>
      <c r="Z49" s="50">
        <v>15692.341794116237</v>
      </c>
      <c r="AA49" s="50">
        <v>0</v>
      </c>
      <c r="AB49" s="50">
        <v>136985.52126649924</v>
      </c>
      <c r="AC49" s="50">
        <v>0</v>
      </c>
      <c r="AD49" s="50">
        <v>0</v>
      </c>
      <c r="AE49" s="50">
        <v>0</v>
      </c>
      <c r="AF49" s="50">
        <v>127831.92533195284</v>
      </c>
      <c r="AG49" s="50">
        <v>0</v>
      </c>
      <c r="AH49" s="50">
        <v>0</v>
      </c>
      <c r="AI49" s="50">
        <v>0</v>
      </c>
      <c r="AJ49" s="50">
        <v>61715.53</v>
      </c>
      <c r="AK49" s="50">
        <v>0</v>
      </c>
      <c r="AL49" s="50">
        <v>0</v>
      </c>
      <c r="AM49" s="50">
        <v>0</v>
      </c>
      <c r="AN49" s="50">
        <v>0</v>
      </c>
      <c r="AO49" s="50">
        <v>0</v>
      </c>
      <c r="AP49" s="50">
        <v>0</v>
      </c>
      <c r="AQ49" s="50">
        <v>0</v>
      </c>
      <c r="AR49" s="50">
        <v>0</v>
      </c>
      <c r="AS49" s="50">
        <v>1633759.8974424773</v>
      </c>
      <c r="AT49" s="50">
        <v>327018.63810123294</v>
      </c>
      <c r="AU49" s="50">
        <v>189547.45533195283</v>
      </c>
      <c r="AV49" s="50">
        <v>219985.77343482198</v>
      </c>
      <c r="AW49" s="67">
        <v>2150325.9908756632</v>
      </c>
      <c r="AX49" s="50">
        <v>2088610.4608756632</v>
      </c>
      <c r="AY49" s="50">
        <v>4405</v>
      </c>
      <c r="AZ49" s="50">
        <v>2123210</v>
      </c>
      <c r="BA49" s="50">
        <v>34599.539124336792</v>
      </c>
      <c r="BB49" s="50">
        <v>0</v>
      </c>
      <c r="BC49" s="50">
        <v>2184925.5300000003</v>
      </c>
      <c r="BD49" s="50">
        <v>2184925.53</v>
      </c>
      <c r="BE49" s="50">
        <v>0</v>
      </c>
      <c r="BF49" s="50">
        <v>2184925.53</v>
      </c>
      <c r="BG49" s="50">
        <v>1995378.074668047</v>
      </c>
      <c r="BH49" s="50">
        <v>1995378.0746680475</v>
      </c>
      <c r="BI49" s="50">
        <v>4139.7885366557</v>
      </c>
      <c r="BJ49" s="50">
        <v>4126.523825553817</v>
      </c>
      <c r="BK49" s="50">
        <v>0.0032145000641315763</v>
      </c>
      <c r="BL49" s="50">
        <v>0.0017854999358684238</v>
      </c>
      <c r="BM49" s="50">
        <v>3551.3316684769861</v>
      </c>
      <c r="BN49" s="67">
        <v>2188476.8616684773</v>
      </c>
      <c r="BO49" s="50">
        <v>4412.3679080258871</v>
      </c>
      <c r="BP49" s="50" t="s">
        <v>325</v>
      </c>
      <c r="BQ49" s="50">
        <v>4540.4084266980853</v>
      </c>
      <c r="BR49" s="508">
        <v>0.0029033193767571408</v>
      </c>
      <c r="BS49" s="50">
        <v>-4361.6</v>
      </c>
      <c r="BT49" s="50">
        <v>2184115.2616684772</v>
      </c>
      <c r="BU49" s="50">
        <v>-4820</v>
      </c>
      <c r="BV49" s="67">
        <v>2179295.2616684772</v>
      </c>
      <c r="BY49" s="40">
        <v>8732006</v>
      </c>
    </row>
    <row r="50" spans="1:77">
      <c r="A50" s="40">
        <v>137434</v>
      </c>
      <c r="B50" s="40">
        <v>8734038</v>
      </c>
      <c r="C50" s="40" t="s">
        <v>253</v>
      </c>
      <c r="D50" s="507">
        <v>874</v>
      </c>
      <c r="E50" s="507">
        <v>0</v>
      </c>
      <c r="F50" s="507">
        <v>874</v>
      </c>
      <c r="G50" s="50">
        <v>0</v>
      </c>
      <c r="H50" s="50">
        <v>2508826.3705041567</v>
      </c>
      <c r="I50" s="50">
        <v>1879685.5778746121</v>
      </c>
      <c r="J50" s="50">
        <v>0</v>
      </c>
      <c r="K50" s="50">
        <v>55127.517799404632</v>
      </c>
      <c r="L50" s="50">
        <v>0</v>
      </c>
      <c r="M50" s="50">
        <v>132695.53061606726</v>
      </c>
      <c r="N50" s="50">
        <v>0</v>
      </c>
      <c r="O50" s="50">
        <v>0</v>
      </c>
      <c r="P50" s="50">
        <v>0</v>
      </c>
      <c r="Q50" s="50">
        <v>0</v>
      </c>
      <c r="R50" s="50">
        <v>0</v>
      </c>
      <c r="S50" s="50">
        <v>0</v>
      </c>
      <c r="T50" s="50">
        <v>1339.7733898175272</v>
      </c>
      <c r="U50" s="50">
        <v>31589.65690394388</v>
      </c>
      <c r="V50" s="50">
        <v>0</v>
      </c>
      <c r="W50" s="50">
        <v>0</v>
      </c>
      <c r="X50" s="50">
        <v>729.87654818417843</v>
      </c>
      <c r="Y50" s="50">
        <v>63229.305352283918</v>
      </c>
      <c r="Z50" s="50">
        <v>0</v>
      </c>
      <c r="AA50" s="50">
        <v>37769.971008417051</v>
      </c>
      <c r="AB50" s="50">
        <v>0</v>
      </c>
      <c r="AC50" s="50">
        <v>264150.01426548231</v>
      </c>
      <c r="AD50" s="50">
        <v>0</v>
      </c>
      <c r="AE50" s="50">
        <v>0</v>
      </c>
      <c r="AF50" s="50">
        <v>127831.92533195284</v>
      </c>
      <c r="AG50" s="50">
        <v>0</v>
      </c>
      <c r="AH50" s="50">
        <v>0</v>
      </c>
      <c r="AI50" s="50">
        <v>0</v>
      </c>
      <c r="AJ50" s="50">
        <v>38656</v>
      </c>
      <c r="AK50" s="50">
        <v>0</v>
      </c>
      <c r="AL50" s="50">
        <v>0</v>
      </c>
      <c r="AM50" s="50">
        <v>0</v>
      </c>
      <c r="AN50" s="50">
        <v>0</v>
      </c>
      <c r="AO50" s="50">
        <v>0</v>
      </c>
      <c r="AP50" s="50">
        <v>0</v>
      </c>
      <c r="AQ50" s="50">
        <v>0</v>
      </c>
      <c r="AR50" s="50">
        <v>0</v>
      </c>
      <c r="AS50" s="50">
        <v>4388511.9483787687</v>
      </c>
      <c r="AT50" s="50">
        <v>586631.64588360081</v>
      </c>
      <c r="AU50" s="50">
        <v>166487.92533195284</v>
      </c>
      <c r="AV50" s="50">
        <v>473626.98730941245</v>
      </c>
      <c r="AW50" s="67">
        <v>5141631.5195943229</v>
      </c>
      <c r="AX50" s="50">
        <v>5102975.5195943229</v>
      </c>
      <c r="AY50" s="50">
        <v>5715</v>
      </c>
      <c r="AZ50" s="50">
        <v>4994910</v>
      </c>
      <c r="BA50" s="50">
        <v>0</v>
      </c>
      <c r="BB50" s="50">
        <v>0</v>
      </c>
      <c r="BC50" s="50">
        <v>5141631.5195943229</v>
      </c>
      <c r="BD50" s="50">
        <v>0</v>
      </c>
      <c r="BE50" s="50">
        <v>5141631.519594322</v>
      </c>
      <c r="BF50" s="50">
        <v>5033566</v>
      </c>
      <c r="BG50" s="50">
        <v>4867078.074668047</v>
      </c>
      <c r="BH50" s="50">
        <v>4975143.59426237</v>
      </c>
      <c r="BI50" s="50">
        <v>5692.3839751285695</v>
      </c>
      <c r="BJ50" s="50">
        <v>5545.5037711789528</v>
      </c>
      <c r="BK50" s="50">
        <v>0.026486359041532237</v>
      </c>
      <c r="BL50" s="50">
        <v>0</v>
      </c>
      <c r="BM50" s="50">
        <v>0</v>
      </c>
      <c r="BN50" s="67">
        <v>5141631.5195943229</v>
      </c>
      <c r="BO50" s="50">
        <v>5838.6447592612394</v>
      </c>
      <c r="BP50" s="50" t="s">
        <v>325</v>
      </c>
      <c r="BQ50" s="50">
        <v>5882.8735922131837</v>
      </c>
      <c r="BR50" s="508">
        <v>0.025234736585652895</v>
      </c>
      <c r="BS50" s="50">
        <v>0</v>
      </c>
      <c r="BT50" s="50">
        <v>5141631.5195943229</v>
      </c>
      <c r="BU50" s="50">
        <v>0</v>
      </c>
      <c r="BV50" s="67">
        <v>5141631.5195943229</v>
      </c>
      <c r="BY50" s="40">
        <v>8734038</v>
      </c>
    </row>
    <row r="51" spans="1:77">
      <c r="A51" s="40">
        <v>141297</v>
      </c>
      <c r="B51" s="40">
        <v>8732451</v>
      </c>
      <c r="C51" s="40" t="s">
        <v>214</v>
      </c>
      <c r="D51" s="507">
        <v>200</v>
      </c>
      <c r="E51" s="507">
        <v>200</v>
      </c>
      <c r="F51" s="507">
        <v>0</v>
      </c>
      <c r="G51" s="50">
        <v>677908.67113795737</v>
      </c>
      <c r="H51" s="50">
        <v>0</v>
      </c>
      <c r="I51" s="50">
        <v>0</v>
      </c>
      <c r="J51" s="50">
        <v>20612.897959777394</v>
      </c>
      <c r="K51" s="50">
        <v>0</v>
      </c>
      <c r="L51" s="50">
        <v>30979.268154665442</v>
      </c>
      <c r="M51" s="50">
        <v>0</v>
      </c>
      <c r="N51" s="50">
        <v>1385.1135125478547</v>
      </c>
      <c r="O51" s="50">
        <v>1124.1500971402879</v>
      </c>
      <c r="P51" s="50">
        <v>0</v>
      </c>
      <c r="Q51" s="50">
        <v>0</v>
      </c>
      <c r="R51" s="50">
        <v>0</v>
      </c>
      <c r="S51" s="50">
        <v>0</v>
      </c>
      <c r="T51" s="50">
        <v>0</v>
      </c>
      <c r="U51" s="50">
        <v>0</v>
      </c>
      <c r="V51" s="50">
        <v>0</v>
      </c>
      <c r="W51" s="50">
        <v>0</v>
      </c>
      <c r="X51" s="50">
        <v>0</v>
      </c>
      <c r="Y51" s="50">
        <v>0</v>
      </c>
      <c r="Z51" s="50">
        <v>20879.5241412474</v>
      </c>
      <c r="AA51" s="50">
        <v>0</v>
      </c>
      <c r="AB51" s="50">
        <v>78434.702232294323</v>
      </c>
      <c r="AC51" s="50">
        <v>0</v>
      </c>
      <c r="AD51" s="50">
        <v>10381.350498637888</v>
      </c>
      <c r="AE51" s="50">
        <v>0</v>
      </c>
      <c r="AF51" s="50">
        <v>127831.92533195284</v>
      </c>
      <c r="AG51" s="50">
        <v>0</v>
      </c>
      <c r="AH51" s="50">
        <v>0</v>
      </c>
      <c r="AI51" s="50">
        <v>0</v>
      </c>
      <c r="AJ51" s="50">
        <v>6656</v>
      </c>
      <c r="AK51" s="50">
        <v>0</v>
      </c>
      <c r="AL51" s="50">
        <v>0</v>
      </c>
      <c r="AM51" s="50">
        <v>0</v>
      </c>
      <c r="AN51" s="50">
        <v>0</v>
      </c>
      <c r="AO51" s="50">
        <v>0</v>
      </c>
      <c r="AP51" s="50">
        <v>0</v>
      </c>
      <c r="AQ51" s="50">
        <v>0</v>
      </c>
      <c r="AR51" s="50">
        <v>0</v>
      </c>
      <c r="AS51" s="50">
        <v>677908.67113795737</v>
      </c>
      <c r="AT51" s="50">
        <v>163797.00659631059</v>
      </c>
      <c r="AU51" s="50">
        <v>134487.92533195284</v>
      </c>
      <c r="AV51" s="50">
        <v>83011.300591520267</v>
      </c>
      <c r="AW51" s="67">
        <v>976193.60306622076</v>
      </c>
      <c r="AX51" s="50">
        <v>969537.60306622076</v>
      </c>
      <c r="AY51" s="50">
        <v>4405</v>
      </c>
      <c r="AZ51" s="50">
        <v>881000</v>
      </c>
      <c r="BA51" s="50">
        <v>0</v>
      </c>
      <c r="BB51" s="50">
        <v>0</v>
      </c>
      <c r="BC51" s="50">
        <v>976193.60306622076</v>
      </c>
      <c r="BD51" s="50">
        <v>976193.60306622088</v>
      </c>
      <c r="BE51" s="50">
        <v>0</v>
      </c>
      <c r="BF51" s="50">
        <v>887656</v>
      </c>
      <c r="BG51" s="50">
        <v>753168.07466804713</v>
      </c>
      <c r="BH51" s="50">
        <v>841705.6777342679</v>
      </c>
      <c r="BI51" s="50">
        <v>4208.52838867134</v>
      </c>
      <c r="BJ51" s="50">
        <v>3975.7816606774982</v>
      </c>
      <c r="BK51" s="50">
        <v>0.058541124201015586</v>
      </c>
      <c r="BL51" s="50">
        <v>0</v>
      </c>
      <c r="BM51" s="50">
        <v>0</v>
      </c>
      <c r="BN51" s="67">
        <v>976193.60306622076</v>
      </c>
      <c r="BO51" s="50">
        <v>4847.688015331104</v>
      </c>
      <c r="BP51" s="50" t="s">
        <v>325</v>
      </c>
      <c r="BQ51" s="50">
        <v>4880.9680153311037</v>
      </c>
      <c r="BR51" s="508">
        <v>0.041014480121280172</v>
      </c>
      <c r="BS51" s="50">
        <v>0</v>
      </c>
      <c r="BT51" s="50">
        <v>976193.60306622076</v>
      </c>
      <c r="BU51" s="50">
        <v>0</v>
      </c>
      <c r="BV51" s="67">
        <v>976193.60306622076</v>
      </c>
      <c r="BY51" s="40">
        <v>8732451</v>
      </c>
    </row>
    <row r="52" spans="1:77">
      <c r="A52" s="40">
        <v>138177</v>
      </c>
      <c r="B52" s="40">
        <v>8734045</v>
      </c>
      <c r="C52" s="40" t="s">
        <v>269</v>
      </c>
      <c r="D52" s="507">
        <v>1291.5</v>
      </c>
      <c r="E52" s="507">
        <v>107.5</v>
      </c>
      <c r="F52" s="507">
        <v>1184</v>
      </c>
      <c r="G52" s="50">
        <v>364375.91073665209</v>
      </c>
      <c r="H52" s="50">
        <v>3373774.1287160655</v>
      </c>
      <c r="I52" s="50">
        <v>2574469.0722752567</v>
      </c>
      <c r="J52" s="50">
        <v>7527.1818392445493</v>
      </c>
      <c r="K52" s="50">
        <v>125115.49691864873</v>
      </c>
      <c r="L52" s="50">
        <v>11055.548326390432</v>
      </c>
      <c r="M52" s="50">
        <v>298307.78200511128</v>
      </c>
      <c r="N52" s="50">
        <v>2496.9978216724726</v>
      </c>
      <c r="O52" s="50">
        <v>6417.4050296123514</v>
      </c>
      <c r="P52" s="50">
        <v>0</v>
      </c>
      <c r="Q52" s="50">
        <v>0</v>
      </c>
      <c r="R52" s="50">
        <v>0</v>
      </c>
      <c r="S52" s="50">
        <v>0</v>
      </c>
      <c r="T52" s="50">
        <v>70592.1847038208</v>
      </c>
      <c r="U52" s="50">
        <v>106215.34702093623</v>
      </c>
      <c r="V52" s="50">
        <v>4953.4871066131745</v>
      </c>
      <c r="W52" s="50">
        <v>2037.3213099779953</v>
      </c>
      <c r="X52" s="50">
        <v>0</v>
      </c>
      <c r="Y52" s="50">
        <v>0</v>
      </c>
      <c r="Z52" s="50">
        <v>3113.4064626747108</v>
      </c>
      <c r="AA52" s="50">
        <v>4688.8350736993571</v>
      </c>
      <c r="AB52" s="50">
        <v>42070.193022478874</v>
      </c>
      <c r="AC52" s="50">
        <v>509777.75189832883</v>
      </c>
      <c r="AD52" s="50">
        <v>0</v>
      </c>
      <c r="AE52" s="50">
        <v>0</v>
      </c>
      <c r="AF52" s="50">
        <v>127831.92533195284</v>
      </c>
      <c r="AG52" s="50">
        <v>0</v>
      </c>
      <c r="AH52" s="50">
        <v>0</v>
      </c>
      <c r="AI52" s="50">
        <v>0</v>
      </c>
      <c r="AJ52" s="50">
        <v>31488</v>
      </c>
      <c r="AK52" s="50">
        <v>0</v>
      </c>
      <c r="AL52" s="50">
        <v>0</v>
      </c>
      <c r="AM52" s="50">
        <v>0</v>
      </c>
      <c r="AN52" s="50">
        <v>0</v>
      </c>
      <c r="AO52" s="50">
        <v>0</v>
      </c>
      <c r="AP52" s="50">
        <v>0</v>
      </c>
      <c r="AQ52" s="50">
        <v>0</v>
      </c>
      <c r="AR52" s="50">
        <v>0</v>
      </c>
      <c r="AS52" s="50">
        <v>6312619.1117279744</v>
      </c>
      <c r="AT52" s="50">
        <v>1194368.9385392098</v>
      </c>
      <c r="AU52" s="50">
        <v>159319.92533195284</v>
      </c>
      <c r="AV52" s="50">
        <v>815823.88007145619</v>
      </c>
      <c r="AW52" s="67">
        <v>7666307.9755991371</v>
      </c>
      <c r="AX52" s="50">
        <v>7634819.9755991371</v>
      </c>
      <c r="AY52" s="50">
        <v>5223.75</v>
      </c>
      <c r="AZ52" s="50">
        <v>6746473.125</v>
      </c>
      <c r="BA52" s="50">
        <v>0</v>
      </c>
      <c r="BB52" s="50">
        <v>0</v>
      </c>
      <c r="BC52" s="50">
        <v>7666307.9755991371</v>
      </c>
      <c r="BD52" s="50">
        <v>450317.8836360813</v>
      </c>
      <c r="BE52" s="50">
        <v>7215990.0919630555</v>
      </c>
      <c r="BF52" s="50">
        <v>6777961.125</v>
      </c>
      <c r="BG52" s="50">
        <v>6618641.199668047</v>
      </c>
      <c r="BH52" s="50">
        <v>7506988.0502671842</v>
      </c>
      <c r="BI52" s="50">
        <v>5812.6117307527556</v>
      </c>
      <c r="BJ52" s="50">
        <v>5680.2842483063378</v>
      </c>
      <c r="BK52" s="50">
        <v>0.0232959261652924</v>
      </c>
      <c r="BL52" s="50">
        <v>0</v>
      </c>
      <c r="BM52" s="50">
        <v>0</v>
      </c>
      <c r="BN52" s="67">
        <v>7666307.9755991371</v>
      </c>
      <c r="BO52" s="50">
        <v>5911.5911541611595</v>
      </c>
      <c r="BP52" s="50" t="s">
        <v>325</v>
      </c>
      <c r="BQ52" s="50">
        <v>5935.9721065421118</v>
      </c>
      <c r="BR52" s="508">
        <v>0.021845597149869223</v>
      </c>
      <c r="BS52" s="50">
        <v>0</v>
      </c>
      <c r="BT52" s="50">
        <v>7666307.9755991371</v>
      </c>
      <c r="BU52" s="50">
        <v>0</v>
      </c>
      <c r="BV52" s="67">
        <v>7666307.9755991371</v>
      </c>
      <c r="BY52" s="40">
        <v>8734045</v>
      </c>
    </row>
    <row r="53" spans="1:77">
      <c r="A53" s="40">
        <v>136332</v>
      </c>
      <c r="B53" s="40">
        <v>8735203</v>
      </c>
      <c r="C53" s="40" t="s">
        <v>232</v>
      </c>
      <c r="D53" s="507">
        <v>259</v>
      </c>
      <c r="E53" s="507">
        <v>259</v>
      </c>
      <c r="F53" s="507">
        <v>0</v>
      </c>
      <c r="G53" s="50">
        <v>877891.72912365478</v>
      </c>
      <c r="H53" s="50">
        <v>0</v>
      </c>
      <c r="I53" s="50">
        <v>0</v>
      </c>
      <c r="J53" s="50">
        <v>11025.503559880932</v>
      </c>
      <c r="K53" s="50">
        <v>0</v>
      </c>
      <c r="L53" s="50">
        <v>16193.708353575117</v>
      </c>
      <c r="M53" s="50">
        <v>0</v>
      </c>
      <c r="N53" s="50">
        <v>1378.1879449851185</v>
      </c>
      <c r="O53" s="50">
        <v>5592.6467332729353</v>
      </c>
      <c r="P53" s="50">
        <v>0</v>
      </c>
      <c r="Q53" s="50">
        <v>0</v>
      </c>
      <c r="R53" s="50">
        <v>0</v>
      </c>
      <c r="S53" s="50">
        <v>0</v>
      </c>
      <c r="T53" s="50">
        <v>0</v>
      </c>
      <c r="U53" s="50">
        <v>0</v>
      </c>
      <c r="V53" s="50">
        <v>0</v>
      </c>
      <c r="W53" s="50">
        <v>0</v>
      </c>
      <c r="X53" s="50">
        <v>0</v>
      </c>
      <c r="Y53" s="50">
        <v>0</v>
      </c>
      <c r="Z53" s="50">
        <v>34362.752477217371</v>
      </c>
      <c r="AA53" s="50">
        <v>0</v>
      </c>
      <c r="AB53" s="50">
        <v>82099.445849259966</v>
      </c>
      <c r="AC53" s="50">
        <v>0</v>
      </c>
      <c r="AD53" s="50">
        <v>0</v>
      </c>
      <c r="AE53" s="50">
        <v>0</v>
      </c>
      <c r="AF53" s="50">
        <v>127831.92533195284</v>
      </c>
      <c r="AG53" s="50">
        <v>0</v>
      </c>
      <c r="AH53" s="50">
        <v>0</v>
      </c>
      <c r="AI53" s="50">
        <v>0</v>
      </c>
      <c r="AJ53" s="50">
        <v>5273.6</v>
      </c>
      <c r="AK53" s="50">
        <v>0</v>
      </c>
      <c r="AL53" s="50">
        <v>0</v>
      </c>
      <c r="AM53" s="50">
        <v>0</v>
      </c>
      <c r="AN53" s="50">
        <v>0</v>
      </c>
      <c r="AO53" s="50">
        <v>0</v>
      </c>
      <c r="AP53" s="50">
        <v>0</v>
      </c>
      <c r="AQ53" s="50">
        <v>0</v>
      </c>
      <c r="AR53" s="50">
        <v>0</v>
      </c>
      <c r="AS53" s="50">
        <v>877891.72912365478</v>
      </c>
      <c r="AT53" s="50">
        <v>150652.24491819146</v>
      </c>
      <c r="AU53" s="50">
        <v>133105.52533195284</v>
      </c>
      <c r="AV53" s="50">
        <v>97568.301579625433</v>
      </c>
      <c r="AW53" s="67">
        <v>1161649.4993737992</v>
      </c>
      <c r="AX53" s="50">
        <v>1156375.8993737991</v>
      </c>
      <c r="AY53" s="50">
        <v>4405</v>
      </c>
      <c r="AZ53" s="50">
        <v>1140895</v>
      </c>
      <c r="BA53" s="50">
        <v>0</v>
      </c>
      <c r="BB53" s="50">
        <v>0</v>
      </c>
      <c r="BC53" s="50">
        <v>1161649.4993737992</v>
      </c>
      <c r="BD53" s="50">
        <v>1161649.499373799</v>
      </c>
      <c r="BE53" s="50">
        <v>0</v>
      </c>
      <c r="BF53" s="50">
        <v>1146168.6</v>
      </c>
      <c r="BG53" s="50">
        <v>1013063.0746680473</v>
      </c>
      <c r="BH53" s="50">
        <v>1028543.9740418463</v>
      </c>
      <c r="BI53" s="50">
        <v>3971.2122549878236</v>
      </c>
      <c r="BJ53" s="50">
        <v>4000.9524861061741</v>
      </c>
      <c r="BK53" s="50">
        <v>-0.0074332877537604605</v>
      </c>
      <c r="BL53" s="50">
        <v>0.012433287753760461</v>
      </c>
      <c r="BM53" s="50">
        <v>12883.953329160275</v>
      </c>
      <c r="BN53" s="67">
        <v>1174533.4527029595</v>
      </c>
      <c r="BO53" s="50">
        <v>4514.5168058029321</v>
      </c>
      <c r="BP53" s="50" t="s">
        <v>325</v>
      </c>
      <c r="BQ53" s="50">
        <v>4534.8781957643223</v>
      </c>
      <c r="BR53" s="508">
        <v>0.014064683069912931</v>
      </c>
      <c r="BS53" s="50">
        <v>0</v>
      </c>
      <c r="BT53" s="50">
        <v>1174533.4527029595</v>
      </c>
      <c r="BU53" s="50">
        <v>0</v>
      </c>
      <c r="BV53" s="67">
        <v>1174533.4527029595</v>
      </c>
      <c r="BY53" s="40">
        <v>8735203</v>
      </c>
    </row>
    <row r="54" spans="1:77">
      <c r="A54" s="40">
        <v>136339</v>
      </c>
      <c r="B54" s="40">
        <v>8735204</v>
      </c>
      <c r="C54" s="40" t="s">
        <v>233</v>
      </c>
      <c r="D54" s="507">
        <v>438</v>
      </c>
      <c r="E54" s="507">
        <v>438</v>
      </c>
      <c r="F54" s="507">
        <v>0</v>
      </c>
      <c r="G54" s="50">
        <v>1484619.9897921267</v>
      </c>
      <c r="H54" s="50">
        <v>0</v>
      </c>
      <c r="I54" s="50">
        <v>0</v>
      </c>
      <c r="J54" s="50">
        <v>31638.401519658259</v>
      </c>
      <c r="K54" s="50">
        <v>0</v>
      </c>
      <c r="L54" s="50">
        <v>51397.422165695039</v>
      </c>
      <c r="M54" s="50">
        <v>0</v>
      </c>
      <c r="N54" s="50">
        <v>3215.7718716319387</v>
      </c>
      <c r="O54" s="50">
        <v>13422.352159854998</v>
      </c>
      <c r="P54" s="50">
        <v>0</v>
      </c>
      <c r="Q54" s="50">
        <v>0</v>
      </c>
      <c r="R54" s="50">
        <v>0</v>
      </c>
      <c r="S54" s="50">
        <v>0</v>
      </c>
      <c r="T54" s="50">
        <v>0</v>
      </c>
      <c r="U54" s="50">
        <v>0</v>
      </c>
      <c r="V54" s="50">
        <v>0</v>
      </c>
      <c r="W54" s="50">
        <v>0</v>
      </c>
      <c r="X54" s="50">
        <v>0</v>
      </c>
      <c r="Y54" s="50">
        <v>0</v>
      </c>
      <c r="Z54" s="50">
        <v>16218.675526491517</v>
      </c>
      <c r="AA54" s="50">
        <v>0</v>
      </c>
      <c r="AB54" s="50">
        <v>124787.75471265007</v>
      </c>
      <c r="AC54" s="50">
        <v>0</v>
      </c>
      <c r="AD54" s="50">
        <v>0</v>
      </c>
      <c r="AE54" s="50">
        <v>0</v>
      </c>
      <c r="AF54" s="50">
        <v>127831.92533195284</v>
      </c>
      <c r="AG54" s="50">
        <v>0</v>
      </c>
      <c r="AH54" s="50">
        <v>0</v>
      </c>
      <c r="AI54" s="50">
        <v>0</v>
      </c>
      <c r="AJ54" s="50">
        <v>6809.6</v>
      </c>
      <c r="AK54" s="50">
        <v>0</v>
      </c>
      <c r="AL54" s="50">
        <v>0</v>
      </c>
      <c r="AM54" s="50">
        <v>0</v>
      </c>
      <c r="AN54" s="50">
        <v>0</v>
      </c>
      <c r="AO54" s="50">
        <v>0</v>
      </c>
      <c r="AP54" s="50">
        <v>0</v>
      </c>
      <c r="AQ54" s="50">
        <v>0</v>
      </c>
      <c r="AR54" s="50">
        <v>0</v>
      </c>
      <c r="AS54" s="50">
        <v>1484619.9897921267</v>
      </c>
      <c r="AT54" s="50">
        <v>240680.37795598182</v>
      </c>
      <c r="AU54" s="50">
        <v>134641.52533195284</v>
      </c>
      <c r="AV54" s="50">
        <v>166013.86440037066</v>
      </c>
      <c r="AW54" s="67">
        <v>1859941.8930800613</v>
      </c>
      <c r="AX54" s="50">
        <v>1853132.2930800612</v>
      </c>
      <c r="AY54" s="50">
        <v>4405</v>
      </c>
      <c r="AZ54" s="50">
        <v>1929390</v>
      </c>
      <c r="BA54" s="50">
        <v>76257.706919938792</v>
      </c>
      <c r="BB54" s="50">
        <v>0</v>
      </c>
      <c r="BC54" s="50">
        <v>1936199.6</v>
      </c>
      <c r="BD54" s="50">
        <v>1936199.6000000003</v>
      </c>
      <c r="BE54" s="50">
        <v>0</v>
      </c>
      <c r="BF54" s="50">
        <v>1936199.6</v>
      </c>
      <c r="BG54" s="50">
        <v>1801558.0746680473</v>
      </c>
      <c r="BH54" s="50">
        <v>1801558.0746680473</v>
      </c>
      <c r="BI54" s="50">
        <v>4113.1462891964547</v>
      </c>
      <c r="BJ54" s="50">
        <v>4100.4262824395673</v>
      </c>
      <c r="BK54" s="50">
        <v>0.0031021181410727833</v>
      </c>
      <c r="BL54" s="50">
        <v>0.0018978818589272168</v>
      </c>
      <c r="BM54" s="50">
        <v>3408.5705990259653</v>
      </c>
      <c r="BN54" s="67">
        <v>1939608.1705990261</v>
      </c>
      <c r="BO54" s="50">
        <v>4412.78212465531</v>
      </c>
      <c r="BP54" s="50" t="s">
        <v>325</v>
      </c>
      <c r="BQ54" s="50">
        <v>4428.3291566187809</v>
      </c>
      <c r="BR54" s="508">
        <v>0.0057802350696567473</v>
      </c>
      <c r="BS54" s="50">
        <v>0</v>
      </c>
      <c r="BT54" s="50">
        <v>1939608.1705990261</v>
      </c>
      <c r="BU54" s="50">
        <v>0</v>
      </c>
      <c r="BV54" s="67">
        <v>1939608.1705990261</v>
      </c>
      <c r="BY54" s="40">
        <v>8735204</v>
      </c>
    </row>
    <row r="55" spans="1:77">
      <c r="A55" s="40">
        <v>144054</v>
      </c>
      <c r="B55" s="40">
        <v>8732057</v>
      </c>
      <c r="C55" s="40" t="s">
        <v>178</v>
      </c>
      <c r="D55" s="507">
        <v>194</v>
      </c>
      <c r="E55" s="507">
        <v>194</v>
      </c>
      <c r="F55" s="507">
        <v>0</v>
      </c>
      <c r="G55" s="50">
        <v>657571.41100381862</v>
      </c>
      <c r="H55" s="50">
        <v>0</v>
      </c>
      <c r="I55" s="50">
        <v>0</v>
      </c>
      <c r="J55" s="50">
        <v>8628.65495990682</v>
      </c>
      <c r="K55" s="50">
        <v>0</v>
      </c>
      <c r="L55" s="50">
        <v>12673.33697236314</v>
      </c>
      <c r="M55" s="50">
        <v>0</v>
      </c>
      <c r="N55" s="50">
        <v>918.79196332340973</v>
      </c>
      <c r="O55" s="50">
        <v>0</v>
      </c>
      <c r="P55" s="50">
        <v>0</v>
      </c>
      <c r="Q55" s="50">
        <v>0</v>
      </c>
      <c r="R55" s="50">
        <v>0</v>
      </c>
      <c r="S55" s="50">
        <v>0</v>
      </c>
      <c r="T55" s="50">
        <v>0</v>
      </c>
      <c r="U55" s="50">
        <v>0</v>
      </c>
      <c r="V55" s="50">
        <v>0</v>
      </c>
      <c r="W55" s="50">
        <v>0</v>
      </c>
      <c r="X55" s="50">
        <v>0</v>
      </c>
      <c r="Y55" s="50">
        <v>0</v>
      </c>
      <c r="Z55" s="50">
        <v>8272.80381807017</v>
      </c>
      <c r="AA55" s="50">
        <v>0</v>
      </c>
      <c r="AB55" s="50">
        <v>40922.711109289543</v>
      </c>
      <c r="AC55" s="50">
        <v>0</v>
      </c>
      <c r="AD55" s="50">
        <v>0</v>
      </c>
      <c r="AE55" s="50">
        <v>0</v>
      </c>
      <c r="AF55" s="50">
        <v>127831.92533195284</v>
      </c>
      <c r="AG55" s="50">
        <v>0</v>
      </c>
      <c r="AH55" s="50">
        <v>0</v>
      </c>
      <c r="AI55" s="50">
        <v>0</v>
      </c>
      <c r="AJ55" s="50">
        <v>5120</v>
      </c>
      <c r="AK55" s="50">
        <v>0</v>
      </c>
      <c r="AL55" s="50">
        <v>0</v>
      </c>
      <c r="AM55" s="50">
        <v>0</v>
      </c>
      <c r="AN55" s="50">
        <v>0</v>
      </c>
      <c r="AO55" s="50">
        <v>0</v>
      </c>
      <c r="AP55" s="50">
        <v>0</v>
      </c>
      <c r="AQ55" s="50">
        <v>0</v>
      </c>
      <c r="AR55" s="50">
        <v>0</v>
      </c>
      <c r="AS55" s="50">
        <v>657571.41100381862</v>
      </c>
      <c r="AT55" s="50">
        <v>71416.298822953075</v>
      </c>
      <c r="AU55" s="50">
        <v>132951.92533195284</v>
      </c>
      <c r="AV55" s="50">
        <v>60688.797825128961</v>
      </c>
      <c r="AW55" s="67">
        <v>861939.6351587245</v>
      </c>
      <c r="AX55" s="50">
        <v>856819.6351587245</v>
      </c>
      <c r="AY55" s="50">
        <v>4405</v>
      </c>
      <c r="AZ55" s="50">
        <v>854570</v>
      </c>
      <c r="BA55" s="50">
        <v>0</v>
      </c>
      <c r="BB55" s="50">
        <v>0</v>
      </c>
      <c r="BC55" s="50">
        <v>861939.6351587245</v>
      </c>
      <c r="BD55" s="50">
        <v>861939.63515872462</v>
      </c>
      <c r="BE55" s="50">
        <v>0</v>
      </c>
      <c r="BF55" s="50">
        <v>859690</v>
      </c>
      <c r="BG55" s="50">
        <v>726738.07466804713</v>
      </c>
      <c r="BH55" s="50">
        <v>728987.70982677164</v>
      </c>
      <c r="BI55" s="50">
        <v>3757.6686073544929</v>
      </c>
      <c r="BJ55" s="50">
        <v>3727.6746270578387</v>
      </c>
      <c r="BK55" s="50">
        <v>0.0080462978391243542</v>
      </c>
      <c r="BL55" s="50">
        <v>0</v>
      </c>
      <c r="BM55" s="50">
        <v>0</v>
      </c>
      <c r="BN55" s="67">
        <v>861939.6351587245</v>
      </c>
      <c r="BO55" s="50">
        <v>4416.5960575191984</v>
      </c>
      <c r="BP55" s="50" t="s">
        <v>325</v>
      </c>
      <c r="BQ55" s="50">
        <v>4442.9878100965179</v>
      </c>
      <c r="BR55" s="508">
        <v>0.0041211432336822895</v>
      </c>
      <c r="BS55" s="50">
        <v>0</v>
      </c>
      <c r="BT55" s="50">
        <v>861939.6351587245</v>
      </c>
      <c r="BU55" s="50">
        <v>0</v>
      </c>
      <c r="BV55" s="67">
        <v>861939.6351587245</v>
      </c>
      <c r="BY55" s="40">
        <v>8732057</v>
      </c>
    </row>
    <row r="56" spans="1:77">
      <c r="A56" s="40">
        <v>144947</v>
      </c>
      <c r="B56" s="40">
        <v>8732052</v>
      </c>
      <c r="C56" s="40" t="s">
        <v>175</v>
      </c>
      <c r="D56" s="507">
        <v>162</v>
      </c>
      <c r="E56" s="507">
        <v>162</v>
      </c>
      <c r="F56" s="507">
        <v>0</v>
      </c>
      <c r="G56" s="50">
        <v>549106.02362174552</v>
      </c>
      <c r="H56" s="50">
        <v>0</v>
      </c>
      <c r="I56" s="50">
        <v>0</v>
      </c>
      <c r="J56" s="50">
        <v>12463.612719865416</v>
      </c>
      <c r="K56" s="50">
        <v>0</v>
      </c>
      <c r="L56" s="50">
        <v>19714.079734787043</v>
      </c>
      <c r="M56" s="50">
        <v>0</v>
      </c>
      <c r="N56" s="50">
        <v>1386.748118556452</v>
      </c>
      <c r="O56" s="50">
        <v>1406.8459173761109</v>
      </c>
      <c r="P56" s="50">
        <v>0</v>
      </c>
      <c r="Q56" s="50">
        <v>0</v>
      </c>
      <c r="R56" s="50">
        <v>0</v>
      </c>
      <c r="S56" s="50">
        <v>0</v>
      </c>
      <c r="T56" s="50">
        <v>0</v>
      </c>
      <c r="U56" s="50">
        <v>0</v>
      </c>
      <c r="V56" s="50">
        <v>0</v>
      </c>
      <c r="W56" s="50">
        <v>0</v>
      </c>
      <c r="X56" s="50">
        <v>0</v>
      </c>
      <c r="Y56" s="50">
        <v>0</v>
      </c>
      <c r="Z56" s="50">
        <v>2681.0463625424777</v>
      </c>
      <c r="AA56" s="50">
        <v>0</v>
      </c>
      <c r="AB56" s="50">
        <v>57261.343803013187</v>
      </c>
      <c r="AC56" s="50">
        <v>0</v>
      </c>
      <c r="AD56" s="50">
        <v>0</v>
      </c>
      <c r="AE56" s="50">
        <v>0</v>
      </c>
      <c r="AF56" s="50">
        <v>127831.92533195284</v>
      </c>
      <c r="AG56" s="50">
        <v>0</v>
      </c>
      <c r="AH56" s="50">
        <v>0</v>
      </c>
      <c r="AI56" s="50">
        <v>0</v>
      </c>
      <c r="AJ56" s="50">
        <v>5632</v>
      </c>
      <c r="AK56" s="50">
        <v>0</v>
      </c>
      <c r="AL56" s="50">
        <v>0</v>
      </c>
      <c r="AM56" s="50">
        <v>0</v>
      </c>
      <c r="AN56" s="50">
        <v>0</v>
      </c>
      <c r="AO56" s="50">
        <v>0</v>
      </c>
      <c r="AP56" s="50">
        <v>0</v>
      </c>
      <c r="AQ56" s="50">
        <v>0</v>
      </c>
      <c r="AR56" s="50">
        <v>0</v>
      </c>
      <c r="AS56" s="50">
        <v>549106.02362174552</v>
      </c>
      <c r="AT56" s="50">
        <v>94913.676656140684</v>
      </c>
      <c r="AU56" s="50">
        <v>133463.92533195284</v>
      </c>
      <c r="AV56" s="50">
        <v>64026.930901075335</v>
      </c>
      <c r="AW56" s="67">
        <v>777483.6256098391</v>
      </c>
      <c r="AX56" s="50">
        <v>771851.6256098391</v>
      </c>
      <c r="AY56" s="50">
        <v>4405</v>
      </c>
      <c r="AZ56" s="50">
        <v>713610</v>
      </c>
      <c r="BA56" s="50">
        <v>0</v>
      </c>
      <c r="BB56" s="50">
        <v>0</v>
      </c>
      <c r="BC56" s="50">
        <v>777483.6256098391</v>
      </c>
      <c r="BD56" s="50">
        <v>777483.625609839</v>
      </c>
      <c r="BE56" s="50">
        <v>0</v>
      </c>
      <c r="BF56" s="50">
        <v>719242</v>
      </c>
      <c r="BG56" s="50">
        <v>585778.07466804713</v>
      </c>
      <c r="BH56" s="50">
        <v>644019.70027788624</v>
      </c>
      <c r="BI56" s="50">
        <v>3975.4302486289275</v>
      </c>
      <c r="BJ56" s="50">
        <v>3826.8614841048839</v>
      </c>
      <c r="BK56" s="50">
        <v>0.038822613554510305</v>
      </c>
      <c r="BL56" s="50">
        <v>0</v>
      </c>
      <c r="BM56" s="50">
        <v>0</v>
      </c>
      <c r="BN56" s="67">
        <v>777483.6256098391</v>
      </c>
      <c r="BO56" s="50">
        <v>4764.516207468143</v>
      </c>
      <c r="BP56" s="50" t="s">
        <v>325</v>
      </c>
      <c r="BQ56" s="50">
        <v>4799.2816395669079</v>
      </c>
      <c r="BR56" s="508">
        <v>0.020787703144042657</v>
      </c>
      <c r="BS56" s="50">
        <v>0</v>
      </c>
      <c r="BT56" s="50">
        <v>777483.6256098391</v>
      </c>
      <c r="BU56" s="50">
        <v>0</v>
      </c>
      <c r="BV56" s="67">
        <v>777483.6256098391</v>
      </c>
      <c r="BY56" s="40">
        <v>8732052</v>
      </c>
    </row>
    <row r="57" spans="1:77">
      <c r="A57" s="40">
        <v>110787</v>
      </c>
      <c r="B57" s="40">
        <v>8733012</v>
      </c>
      <c r="C57" s="40" t="s">
        <v>101</v>
      </c>
      <c r="D57" s="507">
        <v>64</v>
      </c>
      <c r="E57" s="507">
        <v>64</v>
      </c>
      <c r="F57" s="507">
        <v>0</v>
      </c>
      <c r="G57" s="50">
        <v>216930.77476414636</v>
      </c>
      <c r="H57" s="50">
        <v>0</v>
      </c>
      <c r="I57" s="50">
        <v>0</v>
      </c>
      <c r="J57" s="50">
        <v>4314.3274799534083</v>
      </c>
      <c r="K57" s="50">
        <v>0</v>
      </c>
      <c r="L57" s="50">
        <v>6336.6684861815675</v>
      </c>
      <c r="M57" s="50">
        <v>0</v>
      </c>
      <c r="N57" s="50">
        <v>0</v>
      </c>
      <c r="O57" s="50">
        <v>0</v>
      </c>
      <c r="P57" s="50">
        <v>0</v>
      </c>
      <c r="Q57" s="50">
        <v>0</v>
      </c>
      <c r="R57" s="50">
        <v>0</v>
      </c>
      <c r="S57" s="50">
        <v>0</v>
      </c>
      <c r="T57" s="50">
        <v>0</v>
      </c>
      <c r="U57" s="50">
        <v>0</v>
      </c>
      <c r="V57" s="50">
        <v>0</v>
      </c>
      <c r="W57" s="50">
        <v>0</v>
      </c>
      <c r="X57" s="50">
        <v>0</v>
      </c>
      <c r="Y57" s="50">
        <v>0</v>
      </c>
      <c r="Z57" s="50">
        <v>4196.7462278791945</v>
      </c>
      <c r="AA57" s="50">
        <v>0</v>
      </c>
      <c r="AB57" s="50">
        <v>27260.761057818825</v>
      </c>
      <c r="AC57" s="50">
        <v>0</v>
      </c>
      <c r="AD57" s="50">
        <v>2982.2788705177932</v>
      </c>
      <c r="AE57" s="50">
        <v>0</v>
      </c>
      <c r="AF57" s="50">
        <v>127831.92533195284</v>
      </c>
      <c r="AG57" s="50">
        <v>56300</v>
      </c>
      <c r="AH57" s="50">
        <v>0</v>
      </c>
      <c r="AI57" s="50">
        <v>0</v>
      </c>
      <c r="AJ57" s="50">
        <v>9329</v>
      </c>
      <c r="AK57" s="50">
        <v>0</v>
      </c>
      <c r="AL57" s="50">
        <v>0</v>
      </c>
      <c r="AM57" s="50">
        <v>0</v>
      </c>
      <c r="AN57" s="50">
        <v>0</v>
      </c>
      <c r="AO57" s="50">
        <v>0</v>
      </c>
      <c r="AP57" s="50">
        <v>0</v>
      </c>
      <c r="AQ57" s="50">
        <v>0</v>
      </c>
      <c r="AR57" s="50">
        <v>0</v>
      </c>
      <c r="AS57" s="50">
        <v>216930.77476414636</v>
      </c>
      <c r="AT57" s="50">
        <v>45090.782122350793</v>
      </c>
      <c r="AU57" s="50">
        <v>193460.92533195284</v>
      </c>
      <c r="AV57" s="50">
        <v>26348.288558480752</v>
      </c>
      <c r="AW57" s="67">
        <v>455482.48221845</v>
      </c>
      <c r="AX57" s="50">
        <v>446153.48221845</v>
      </c>
      <c r="AY57" s="50">
        <v>4405</v>
      </c>
      <c r="AZ57" s="50">
        <v>281920</v>
      </c>
      <c r="BA57" s="50">
        <v>0</v>
      </c>
      <c r="BB57" s="50">
        <v>0</v>
      </c>
      <c r="BC57" s="50">
        <v>455482.48221845</v>
      </c>
      <c r="BD57" s="50">
        <v>455482.48221845</v>
      </c>
      <c r="BE57" s="50">
        <v>0</v>
      </c>
      <c r="BF57" s="50">
        <v>291249</v>
      </c>
      <c r="BG57" s="50">
        <v>97788.074668047164</v>
      </c>
      <c r="BH57" s="50">
        <v>262021.55688649719</v>
      </c>
      <c r="BI57" s="50">
        <v>4094.0868263515185</v>
      </c>
      <c r="BJ57" s="50">
        <v>3893.6261780008422</v>
      </c>
      <c r="BK57" s="50">
        <v>0.051484307734339721</v>
      </c>
      <c r="BL57" s="50">
        <v>0</v>
      </c>
      <c r="BM57" s="50">
        <v>0</v>
      </c>
      <c r="BN57" s="67">
        <v>455482.48221845</v>
      </c>
      <c r="BO57" s="50">
        <v>6971.1481596632811</v>
      </c>
      <c r="BP57" s="50" t="s">
        <v>325</v>
      </c>
      <c r="BQ57" s="50">
        <v>7116.9137846632811</v>
      </c>
      <c r="BR57" s="508">
        <v>-0.032201461941023357</v>
      </c>
      <c r="BS57" s="50">
        <v>-566.65</v>
      </c>
      <c r="BT57" s="50">
        <v>454915.83221844997</v>
      </c>
      <c r="BU57" s="50">
        <v>-640</v>
      </c>
      <c r="BV57" s="67">
        <v>454275.83221844997</v>
      </c>
      <c r="BY57" s="40">
        <v>8733012</v>
      </c>
    </row>
    <row r="58" spans="1:77">
      <c r="A58" s="40">
        <v>110798</v>
      </c>
      <c r="B58" s="40">
        <v>8733041</v>
      </c>
      <c r="C58" s="40" t="s">
        <v>108</v>
      </c>
      <c r="D58" s="507">
        <v>181</v>
      </c>
      <c r="E58" s="507">
        <v>181</v>
      </c>
      <c r="F58" s="507">
        <v>0</v>
      </c>
      <c r="G58" s="50">
        <v>613507.34737985139</v>
      </c>
      <c r="H58" s="50">
        <v>0</v>
      </c>
      <c r="I58" s="50">
        <v>0</v>
      </c>
      <c r="J58" s="50">
        <v>11025.503559880943</v>
      </c>
      <c r="K58" s="50">
        <v>0</v>
      </c>
      <c r="L58" s="50">
        <v>16193.708353575134</v>
      </c>
      <c r="M58" s="50">
        <v>0</v>
      </c>
      <c r="N58" s="50">
        <v>0</v>
      </c>
      <c r="O58" s="50">
        <v>0</v>
      </c>
      <c r="P58" s="50">
        <v>0</v>
      </c>
      <c r="Q58" s="50">
        <v>0</v>
      </c>
      <c r="R58" s="50">
        <v>0</v>
      </c>
      <c r="S58" s="50">
        <v>0</v>
      </c>
      <c r="T58" s="50">
        <v>0</v>
      </c>
      <c r="U58" s="50">
        <v>0</v>
      </c>
      <c r="V58" s="50">
        <v>0</v>
      </c>
      <c r="W58" s="50">
        <v>0</v>
      </c>
      <c r="X58" s="50">
        <v>0</v>
      </c>
      <c r="Y58" s="50">
        <v>0</v>
      </c>
      <c r="Z58" s="50">
        <v>9890.7691047673979</v>
      </c>
      <c r="AA58" s="50">
        <v>0</v>
      </c>
      <c r="AB58" s="50">
        <v>71053.501237245466</v>
      </c>
      <c r="AC58" s="50">
        <v>0</v>
      </c>
      <c r="AD58" s="50">
        <v>2087.8049336149497</v>
      </c>
      <c r="AE58" s="50">
        <v>0</v>
      </c>
      <c r="AF58" s="50">
        <v>127831.92533195284</v>
      </c>
      <c r="AG58" s="50">
        <v>0</v>
      </c>
      <c r="AH58" s="50">
        <v>0</v>
      </c>
      <c r="AI58" s="50">
        <v>0</v>
      </c>
      <c r="AJ58" s="50">
        <v>15471.46</v>
      </c>
      <c r="AK58" s="50">
        <v>0</v>
      </c>
      <c r="AL58" s="50">
        <v>0</v>
      </c>
      <c r="AM58" s="50">
        <v>0</v>
      </c>
      <c r="AN58" s="50">
        <v>0</v>
      </c>
      <c r="AO58" s="50">
        <v>0</v>
      </c>
      <c r="AP58" s="50">
        <v>0</v>
      </c>
      <c r="AQ58" s="50">
        <v>0</v>
      </c>
      <c r="AR58" s="50">
        <v>0</v>
      </c>
      <c r="AS58" s="50">
        <v>613507.34737985139</v>
      </c>
      <c r="AT58" s="50">
        <v>110251.2871890839</v>
      </c>
      <c r="AU58" s="50">
        <v>143303.38533195283</v>
      </c>
      <c r="AV58" s="50">
        <v>71506.437590897156</v>
      </c>
      <c r="AW58" s="67">
        <v>867062.01990088809</v>
      </c>
      <c r="AX58" s="50">
        <v>851590.55990088813</v>
      </c>
      <c r="AY58" s="50">
        <v>4405</v>
      </c>
      <c r="AZ58" s="50">
        <v>797305</v>
      </c>
      <c r="BA58" s="50">
        <v>0</v>
      </c>
      <c r="BB58" s="50">
        <v>0</v>
      </c>
      <c r="BC58" s="50">
        <v>867062.01990088809</v>
      </c>
      <c r="BD58" s="50">
        <v>867062.019900888</v>
      </c>
      <c r="BE58" s="50">
        <v>0</v>
      </c>
      <c r="BF58" s="50">
        <v>812776.46</v>
      </c>
      <c r="BG58" s="50">
        <v>669473.07466804713</v>
      </c>
      <c r="BH58" s="50">
        <v>723758.63456893526</v>
      </c>
      <c r="BI58" s="50">
        <v>3998.666489331134</v>
      </c>
      <c r="BJ58" s="50">
        <v>3843.1134276942462</v>
      </c>
      <c r="BK58" s="50">
        <v>0.040475792495725284</v>
      </c>
      <c r="BL58" s="50">
        <v>0</v>
      </c>
      <c r="BM58" s="50">
        <v>0</v>
      </c>
      <c r="BN58" s="67">
        <v>867062.01990088809</v>
      </c>
      <c r="BO58" s="50">
        <v>4704.9202204468957</v>
      </c>
      <c r="BP58" s="50" t="s">
        <v>325</v>
      </c>
      <c r="BQ58" s="50">
        <v>4790.3979000049067</v>
      </c>
      <c r="BR58" s="508">
        <v>0.031245947322137591</v>
      </c>
      <c r="BS58" s="50">
        <v>-1591.1499999999999</v>
      </c>
      <c r="BT58" s="50">
        <v>865470.86990088806</v>
      </c>
      <c r="BU58" s="50">
        <v>-1810</v>
      </c>
      <c r="BV58" s="67">
        <v>863660.86990088806</v>
      </c>
      <c r="BY58" s="40">
        <v>8733041</v>
      </c>
    </row>
    <row r="59" spans="1:77">
      <c r="A59" s="40">
        <v>145401</v>
      </c>
      <c r="B59" s="40">
        <v>8732061</v>
      </c>
      <c r="C59" s="40" t="s">
        <v>180</v>
      </c>
      <c r="D59" s="507">
        <v>96</v>
      </c>
      <c r="E59" s="507">
        <v>96</v>
      </c>
      <c r="F59" s="507">
        <v>0</v>
      </c>
      <c r="G59" s="50">
        <v>325396.16214621952</v>
      </c>
      <c r="H59" s="50">
        <v>0</v>
      </c>
      <c r="I59" s="50">
        <v>0</v>
      </c>
      <c r="J59" s="50">
        <v>10066.764119891286</v>
      </c>
      <c r="K59" s="50">
        <v>0</v>
      </c>
      <c r="L59" s="50">
        <v>14785.559801090325</v>
      </c>
      <c r="M59" s="50">
        <v>0</v>
      </c>
      <c r="N59" s="50">
        <v>0</v>
      </c>
      <c r="O59" s="50">
        <v>279.63233666364772</v>
      </c>
      <c r="P59" s="50">
        <v>0</v>
      </c>
      <c r="Q59" s="50">
        <v>0</v>
      </c>
      <c r="R59" s="50">
        <v>0</v>
      </c>
      <c r="S59" s="50">
        <v>0</v>
      </c>
      <c r="T59" s="50">
        <v>0</v>
      </c>
      <c r="U59" s="50">
        <v>0</v>
      </c>
      <c r="V59" s="50">
        <v>0</v>
      </c>
      <c r="W59" s="50">
        <v>0</v>
      </c>
      <c r="X59" s="50">
        <v>0</v>
      </c>
      <c r="Y59" s="50">
        <v>0</v>
      </c>
      <c r="Z59" s="50">
        <v>2926.6782904947086</v>
      </c>
      <c r="AA59" s="50">
        <v>0</v>
      </c>
      <c r="AB59" s="50">
        <v>28057.704050372675</v>
      </c>
      <c r="AC59" s="50">
        <v>0</v>
      </c>
      <c r="AD59" s="50">
        <v>0</v>
      </c>
      <c r="AE59" s="50">
        <v>0</v>
      </c>
      <c r="AF59" s="50">
        <v>127831.92533195284</v>
      </c>
      <c r="AG59" s="50">
        <v>12030.836448598133</v>
      </c>
      <c r="AH59" s="50">
        <v>0</v>
      </c>
      <c r="AI59" s="50">
        <v>0</v>
      </c>
      <c r="AJ59" s="50">
        <v>2611.2</v>
      </c>
      <c r="AK59" s="50">
        <v>0</v>
      </c>
      <c r="AL59" s="50">
        <v>0</v>
      </c>
      <c r="AM59" s="50">
        <v>0</v>
      </c>
      <c r="AN59" s="50">
        <v>0</v>
      </c>
      <c r="AO59" s="50">
        <v>0</v>
      </c>
      <c r="AP59" s="50">
        <v>0</v>
      </c>
      <c r="AQ59" s="50">
        <v>0</v>
      </c>
      <c r="AR59" s="50">
        <v>0</v>
      </c>
      <c r="AS59" s="50">
        <v>325396.16214621952</v>
      </c>
      <c r="AT59" s="50">
        <v>56116.338598512637</v>
      </c>
      <c r="AU59" s="50">
        <v>142473.96178055098</v>
      </c>
      <c r="AV59" s="50">
        <v>34844.693196036773</v>
      </c>
      <c r="AW59" s="67">
        <v>523986.4625252831</v>
      </c>
      <c r="AX59" s="50">
        <v>521375.26252528309</v>
      </c>
      <c r="AY59" s="50">
        <v>4405</v>
      </c>
      <c r="AZ59" s="50">
        <v>422880</v>
      </c>
      <c r="BA59" s="50">
        <v>0</v>
      </c>
      <c r="BB59" s="50">
        <v>0</v>
      </c>
      <c r="BC59" s="50">
        <v>523986.4625252831</v>
      </c>
      <c r="BD59" s="50">
        <v>523986.46252528322</v>
      </c>
      <c r="BE59" s="50">
        <v>0</v>
      </c>
      <c r="BF59" s="50">
        <v>425491.2</v>
      </c>
      <c r="BG59" s="50">
        <v>283017.238219449</v>
      </c>
      <c r="BH59" s="50">
        <v>381512.50074473215</v>
      </c>
      <c r="BI59" s="50">
        <v>3974.0885494242934</v>
      </c>
      <c r="BJ59" s="50">
        <v>3884.8499606532855</v>
      </c>
      <c r="BK59" s="50">
        <v>0.022970922860557876</v>
      </c>
      <c r="BL59" s="50">
        <v>0</v>
      </c>
      <c r="BM59" s="50">
        <v>0</v>
      </c>
      <c r="BN59" s="67">
        <v>523986.4625252831</v>
      </c>
      <c r="BO59" s="50">
        <v>5430.9923179716989</v>
      </c>
      <c r="BP59" s="50" t="s">
        <v>325</v>
      </c>
      <c r="BQ59" s="50">
        <v>5458.1923179716987</v>
      </c>
      <c r="BR59" s="508">
        <v>0.00088864227556184616</v>
      </c>
      <c r="BS59" s="50">
        <v>0</v>
      </c>
      <c r="BT59" s="50">
        <v>523986.4625252831</v>
      </c>
      <c r="BU59" s="50">
        <v>0</v>
      </c>
      <c r="BV59" s="67">
        <v>523986.4625252831</v>
      </c>
      <c r="BY59" s="40">
        <v>8732061</v>
      </c>
    </row>
    <row r="60" spans="1:77">
      <c r="A60" s="40">
        <v>110707</v>
      </c>
      <c r="B60" s="40">
        <v>8732246</v>
      </c>
      <c r="C60" s="40" t="s">
        <v>73</v>
      </c>
      <c r="D60" s="507">
        <v>163</v>
      </c>
      <c r="E60" s="507">
        <v>163</v>
      </c>
      <c r="F60" s="507">
        <v>0</v>
      </c>
      <c r="G60" s="50">
        <v>552495.56697743526</v>
      </c>
      <c r="H60" s="50">
        <v>0</v>
      </c>
      <c r="I60" s="50">
        <v>0</v>
      </c>
      <c r="J60" s="50">
        <v>11025.503559880961</v>
      </c>
      <c r="K60" s="50">
        <v>0</v>
      </c>
      <c r="L60" s="50">
        <v>16193.708353575161</v>
      </c>
      <c r="M60" s="50">
        <v>0</v>
      </c>
      <c r="N60" s="50">
        <v>0</v>
      </c>
      <c r="O60" s="50">
        <v>0</v>
      </c>
      <c r="P60" s="50">
        <v>0</v>
      </c>
      <c r="Q60" s="50">
        <v>479.36971999482279</v>
      </c>
      <c r="R60" s="50">
        <v>0</v>
      </c>
      <c r="S60" s="50">
        <v>0</v>
      </c>
      <c r="T60" s="50">
        <v>0</v>
      </c>
      <c r="U60" s="50">
        <v>0</v>
      </c>
      <c r="V60" s="50">
        <v>0</v>
      </c>
      <c r="W60" s="50">
        <v>0</v>
      </c>
      <c r="X60" s="50">
        <v>0</v>
      </c>
      <c r="Y60" s="50">
        <v>0</v>
      </c>
      <c r="Z60" s="50">
        <v>30572.755023066682</v>
      </c>
      <c r="AA60" s="50">
        <v>0</v>
      </c>
      <c r="AB60" s="50">
        <v>51006.237510415674</v>
      </c>
      <c r="AC60" s="50">
        <v>0</v>
      </c>
      <c r="AD60" s="50">
        <v>0</v>
      </c>
      <c r="AE60" s="50">
        <v>0</v>
      </c>
      <c r="AF60" s="50">
        <v>127831.92533195284</v>
      </c>
      <c r="AG60" s="50">
        <v>0</v>
      </c>
      <c r="AH60" s="50">
        <v>0</v>
      </c>
      <c r="AI60" s="50">
        <v>0</v>
      </c>
      <c r="AJ60" s="50">
        <v>20744.75</v>
      </c>
      <c r="AK60" s="50">
        <v>0</v>
      </c>
      <c r="AL60" s="50">
        <v>0</v>
      </c>
      <c r="AM60" s="50">
        <v>0</v>
      </c>
      <c r="AN60" s="50">
        <v>0</v>
      </c>
      <c r="AO60" s="50">
        <v>0</v>
      </c>
      <c r="AP60" s="50">
        <v>0</v>
      </c>
      <c r="AQ60" s="50">
        <v>0</v>
      </c>
      <c r="AR60" s="50">
        <v>0</v>
      </c>
      <c r="AS60" s="50">
        <v>552495.56697743526</v>
      </c>
      <c r="AT60" s="50">
        <v>109277.57416693331</v>
      </c>
      <c r="AU60" s="50">
        <v>148576.67533195284</v>
      </c>
      <c r="AV60" s="50">
        <v>59183.989379674895</v>
      </c>
      <c r="AW60" s="67">
        <v>810349.81647632143</v>
      </c>
      <c r="AX60" s="50">
        <v>789605.06647632143</v>
      </c>
      <c r="AY60" s="50">
        <v>4405</v>
      </c>
      <c r="AZ60" s="50">
        <v>718015</v>
      </c>
      <c r="BA60" s="50">
        <v>0</v>
      </c>
      <c r="BB60" s="50">
        <v>0</v>
      </c>
      <c r="BC60" s="50">
        <v>810349.81647632143</v>
      </c>
      <c r="BD60" s="50">
        <v>810349.81647632155</v>
      </c>
      <c r="BE60" s="50">
        <v>0</v>
      </c>
      <c r="BF60" s="50">
        <v>738759.75</v>
      </c>
      <c r="BG60" s="50">
        <v>590183.07466804713</v>
      </c>
      <c r="BH60" s="50">
        <v>661773.14114436856</v>
      </c>
      <c r="BI60" s="50">
        <v>4059.9579211310956</v>
      </c>
      <c r="BJ60" s="50">
        <v>3847.1766666749827</v>
      </c>
      <c r="BK60" s="50">
        <v>0.055308417806561087</v>
      </c>
      <c r="BL60" s="50">
        <v>0</v>
      </c>
      <c r="BM60" s="50">
        <v>0</v>
      </c>
      <c r="BN60" s="67">
        <v>810349.81647632143</v>
      </c>
      <c r="BO60" s="50">
        <v>4844.2028618179229</v>
      </c>
      <c r="BP60" s="50" t="s">
        <v>325</v>
      </c>
      <c r="BQ60" s="50">
        <v>4971.4712667258982</v>
      </c>
      <c r="BR60" s="508">
        <v>0.047443821909838757</v>
      </c>
      <c r="BS60" s="50">
        <v>-1443.5500000000002</v>
      </c>
      <c r="BT60" s="50">
        <v>808906.26647632138</v>
      </c>
      <c r="BU60" s="50">
        <v>-1630</v>
      </c>
      <c r="BV60" s="67">
        <v>807276.26647632138</v>
      </c>
      <c r="BY60" s="40">
        <v>8732246</v>
      </c>
    </row>
    <row r="61" spans="1:77">
      <c r="A61" s="40">
        <v>143835</v>
      </c>
      <c r="B61" s="40">
        <v>8733046</v>
      </c>
      <c r="C61" s="40" t="s">
        <v>219</v>
      </c>
      <c r="D61" s="507">
        <v>206</v>
      </c>
      <c r="E61" s="507">
        <v>206</v>
      </c>
      <c r="F61" s="507">
        <v>0</v>
      </c>
      <c r="G61" s="50">
        <v>698245.93127209612</v>
      </c>
      <c r="H61" s="50">
        <v>0</v>
      </c>
      <c r="I61" s="50">
        <v>0</v>
      </c>
      <c r="J61" s="50">
        <v>29720.922639679058</v>
      </c>
      <c r="K61" s="50">
        <v>0</v>
      </c>
      <c r="L61" s="50">
        <v>45060.753679513313</v>
      </c>
      <c r="M61" s="50">
        <v>0</v>
      </c>
      <c r="N61" s="50">
        <v>24577.685018901226</v>
      </c>
      <c r="O61" s="50">
        <v>5033.3820599456412</v>
      </c>
      <c r="P61" s="50">
        <v>23289.378896415135</v>
      </c>
      <c r="Q61" s="50">
        <v>479.36971999482267</v>
      </c>
      <c r="R61" s="50">
        <v>509.330327494499</v>
      </c>
      <c r="S61" s="50">
        <v>0</v>
      </c>
      <c r="T61" s="50">
        <v>0</v>
      </c>
      <c r="U61" s="50">
        <v>0</v>
      </c>
      <c r="V61" s="50">
        <v>0</v>
      </c>
      <c r="W61" s="50">
        <v>0</v>
      </c>
      <c r="X61" s="50">
        <v>0</v>
      </c>
      <c r="Y61" s="50">
        <v>0</v>
      </c>
      <c r="Z61" s="50">
        <v>3428.8250805185216</v>
      </c>
      <c r="AA61" s="50">
        <v>0</v>
      </c>
      <c r="AB61" s="50">
        <v>76142.072272646983</v>
      </c>
      <c r="AC61" s="50">
        <v>0</v>
      </c>
      <c r="AD61" s="50">
        <v>0</v>
      </c>
      <c r="AE61" s="50">
        <v>0</v>
      </c>
      <c r="AF61" s="50">
        <v>127831.92533195284</v>
      </c>
      <c r="AG61" s="50">
        <v>0</v>
      </c>
      <c r="AH61" s="50">
        <v>0</v>
      </c>
      <c r="AI61" s="50">
        <v>0</v>
      </c>
      <c r="AJ61" s="50">
        <v>4121.6</v>
      </c>
      <c r="AK61" s="50">
        <v>0</v>
      </c>
      <c r="AL61" s="50">
        <v>0</v>
      </c>
      <c r="AM61" s="50">
        <v>0</v>
      </c>
      <c r="AN61" s="50">
        <v>0</v>
      </c>
      <c r="AO61" s="50">
        <v>0</v>
      </c>
      <c r="AP61" s="50">
        <v>0</v>
      </c>
      <c r="AQ61" s="50">
        <v>0</v>
      </c>
      <c r="AR61" s="50">
        <v>0</v>
      </c>
      <c r="AS61" s="50">
        <v>698245.93127209612</v>
      </c>
      <c r="AT61" s="50">
        <v>208241.71969510918</v>
      </c>
      <c r="AU61" s="50">
        <v>131953.52533195284</v>
      </c>
      <c r="AV61" s="50">
        <v>124053.71554799963</v>
      </c>
      <c r="AW61" s="67">
        <v>1038441.1762991581</v>
      </c>
      <c r="AX61" s="50">
        <v>1034319.5762991582</v>
      </c>
      <c r="AY61" s="50">
        <v>4405</v>
      </c>
      <c r="AZ61" s="50">
        <v>907430</v>
      </c>
      <c r="BA61" s="50">
        <v>0</v>
      </c>
      <c r="BB61" s="50">
        <v>0</v>
      </c>
      <c r="BC61" s="50">
        <v>1038441.1762991581</v>
      </c>
      <c r="BD61" s="50">
        <v>1038441.1762991581</v>
      </c>
      <c r="BE61" s="50">
        <v>0</v>
      </c>
      <c r="BF61" s="50">
        <v>911551.6</v>
      </c>
      <c r="BG61" s="50">
        <v>779598.07466804713</v>
      </c>
      <c r="BH61" s="50">
        <v>906487.65096720529</v>
      </c>
      <c r="BI61" s="50">
        <v>4400.4254901320646</v>
      </c>
      <c r="BJ61" s="50">
        <v>4275.4825493531725</v>
      </c>
      <c r="BK61" s="50">
        <v>0.029223120276281888</v>
      </c>
      <c r="BL61" s="50">
        <v>0</v>
      </c>
      <c r="BM61" s="50">
        <v>0</v>
      </c>
      <c r="BN61" s="67">
        <v>1038441.1762991581</v>
      </c>
      <c r="BO61" s="50">
        <v>5020.9688169862047</v>
      </c>
      <c r="BP61" s="50" t="s">
        <v>325</v>
      </c>
      <c r="BQ61" s="50">
        <v>5040.9765839764959</v>
      </c>
      <c r="BR61" s="508">
        <v>0.023849610561721635</v>
      </c>
      <c r="BS61" s="50">
        <v>0</v>
      </c>
      <c r="BT61" s="50">
        <v>1038441.1762991581</v>
      </c>
      <c r="BU61" s="50">
        <v>0</v>
      </c>
      <c r="BV61" s="67">
        <v>1038441.1762991581</v>
      </c>
      <c r="BY61" s="40">
        <v>8733046</v>
      </c>
    </row>
    <row r="62" spans="1:77">
      <c r="A62" s="40">
        <v>142424</v>
      </c>
      <c r="B62" s="40">
        <v>8732092</v>
      </c>
      <c r="C62" s="40" t="s">
        <v>194</v>
      </c>
      <c r="D62" s="507">
        <v>204</v>
      </c>
      <c r="E62" s="507">
        <v>204</v>
      </c>
      <c r="F62" s="507">
        <v>0</v>
      </c>
      <c r="G62" s="50">
        <v>691466.84456071653</v>
      </c>
      <c r="H62" s="50">
        <v>0</v>
      </c>
      <c r="I62" s="50">
        <v>0</v>
      </c>
      <c r="J62" s="50">
        <v>25406.595159725584</v>
      </c>
      <c r="K62" s="50">
        <v>0</v>
      </c>
      <c r="L62" s="50">
        <v>38020.010917089385</v>
      </c>
      <c r="M62" s="50">
        <v>0</v>
      </c>
      <c r="N62" s="50">
        <v>6201.8457524330433</v>
      </c>
      <c r="O62" s="50">
        <v>29920.66002301023</v>
      </c>
      <c r="P62" s="50">
        <v>15819.200759829151</v>
      </c>
      <c r="Q62" s="50">
        <v>2876.2183199689434</v>
      </c>
      <c r="R62" s="50">
        <v>2037.321309977998</v>
      </c>
      <c r="S62" s="50">
        <v>0</v>
      </c>
      <c r="T62" s="50">
        <v>0</v>
      </c>
      <c r="U62" s="50">
        <v>0</v>
      </c>
      <c r="V62" s="50">
        <v>0</v>
      </c>
      <c r="W62" s="50">
        <v>0</v>
      </c>
      <c r="X62" s="50">
        <v>0</v>
      </c>
      <c r="Y62" s="50">
        <v>0</v>
      </c>
      <c r="Z62" s="50">
        <v>26333.833160972776</v>
      </c>
      <c r="AA62" s="50">
        <v>0</v>
      </c>
      <c r="AB62" s="50">
        <v>83539.268893517437</v>
      </c>
      <c r="AC62" s="50">
        <v>0</v>
      </c>
      <c r="AD62" s="50">
        <v>0</v>
      </c>
      <c r="AE62" s="50">
        <v>0</v>
      </c>
      <c r="AF62" s="50">
        <v>127831.92533195284</v>
      </c>
      <c r="AG62" s="50">
        <v>0</v>
      </c>
      <c r="AH62" s="50">
        <v>0</v>
      </c>
      <c r="AI62" s="50">
        <v>0</v>
      </c>
      <c r="AJ62" s="50">
        <v>5120</v>
      </c>
      <c r="AK62" s="50">
        <v>0</v>
      </c>
      <c r="AL62" s="50">
        <v>0</v>
      </c>
      <c r="AM62" s="50">
        <v>0</v>
      </c>
      <c r="AN62" s="50">
        <v>0</v>
      </c>
      <c r="AO62" s="50">
        <v>0</v>
      </c>
      <c r="AP62" s="50">
        <v>0</v>
      </c>
      <c r="AQ62" s="50">
        <v>0</v>
      </c>
      <c r="AR62" s="50">
        <v>0</v>
      </c>
      <c r="AS62" s="50">
        <v>691466.84456071653</v>
      </c>
      <c r="AT62" s="50">
        <v>230154.95429652455</v>
      </c>
      <c r="AU62" s="50">
        <v>132951.92533195284</v>
      </c>
      <c r="AV62" s="50">
        <v>128064.77690732185</v>
      </c>
      <c r="AW62" s="67">
        <v>1054573.7241891939</v>
      </c>
      <c r="AX62" s="50">
        <v>1049453.7241891939</v>
      </c>
      <c r="AY62" s="50">
        <v>4405</v>
      </c>
      <c r="AZ62" s="50">
        <v>898620</v>
      </c>
      <c r="BA62" s="50">
        <v>0</v>
      </c>
      <c r="BB62" s="50">
        <v>0</v>
      </c>
      <c r="BC62" s="50">
        <v>1054573.7241891939</v>
      </c>
      <c r="BD62" s="50">
        <v>1054573.7241891939</v>
      </c>
      <c r="BE62" s="50">
        <v>0</v>
      </c>
      <c r="BF62" s="50">
        <v>903740</v>
      </c>
      <c r="BG62" s="50">
        <v>770788.07466804713</v>
      </c>
      <c r="BH62" s="50">
        <v>921621.798857241</v>
      </c>
      <c r="BI62" s="50">
        <v>4517.7539159668677</v>
      </c>
      <c r="BJ62" s="50">
        <v>4427.95852206786</v>
      </c>
      <c r="BK62" s="50">
        <v>0.020279185871206654</v>
      </c>
      <c r="BL62" s="50">
        <v>0</v>
      </c>
      <c r="BM62" s="50">
        <v>0</v>
      </c>
      <c r="BN62" s="67">
        <v>1054573.7241891939</v>
      </c>
      <c r="BO62" s="50">
        <v>5144.3810009274212</v>
      </c>
      <c r="BP62" s="50" t="s">
        <v>325</v>
      </c>
      <c r="BQ62" s="50">
        <v>5169.4790401431073</v>
      </c>
      <c r="BR62" s="508">
        <v>0.01938863776185995</v>
      </c>
      <c r="BS62" s="50">
        <v>0</v>
      </c>
      <c r="BT62" s="50">
        <v>1054573.7241891939</v>
      </c>
      <c r="BU62" s="50">
        <v>0</v>
      </c>
      <c r="BV62" s="67">
        <v>1054573.7241891939</v>
      </c>
      <c r="BY62" s="40">
        <v>8732092</v>
      </c>
    </row>
    <row r="63" spans="1:77">
      <c r="A63" s="40">
        <v>110830</v>
      </c>
      <c r="B63" s="40">
        <v>8733308</v>
      </c>
      <c r="C63" s="40" t="s">
        <v>124</v>
      </c>
      <c r="D63" s="507">
        <v>124</v>
      </c>
      <c r="E63" s="507">
        <v>124</v>
      </c>
      <c r="F63" s="507">
        <v>0</v>
      </c>
      <c r="G63" s="50">
        <v>420303.37610553356</v>
      </c>
      <c r="H63" s="50">
        <v>0</v>
      </c>
      <c r="I63" s="50">
        <v>0</v>
      </c>
      <c r="J63" s="50">
        <v>4793.697199948233</v>
      </c>
      <c r="K63" s="50">
        <v>0</v>
      </c>
      <c r="L63" s="50">
        <v>7040.7427624239672</v>
      </c>
      <c r="M63" s="50">
        <v>0</v>
      </c>
      <c r="N63" s="50">
        <v>0</v>
      </c>
      <c r="O63" s="50">
        <v>0</v>
      </c>
      <c r="P63" s="50">
        <v>0</v>
      </c>
      <c r="Q63" s="50">
        <v>0</v>
      </c>
      <c r="R63" s="50">
        <v>0</v>
      </c>
      <c r="S63" s="50">
        <v>0</v>
      </c>
      <c r="T63" s="50">
        <v>0</v>
      </c>
      <c r="U63" s="50">
        <v>0</v>
      </c>
      <c r="V63" s="50">
        <v>0</v>
      </c>
      <c r="W63" s="50">
        <v>0</v>
      </c>
      <c r="X63" s="50">
        <v>0</v>
      </c>
      <c r="Y63" s="50">
        <v>0</v>
      </c>
      <c r="Z63" s="50">
        <v>9858.41061414188</v>
      </c>
      <c r="AA63" s="50">
        <v>0</v>
      </c>
      <c r="AB63" s="50">
        <v>43270.16678423863</v>
      </c>
      <c r="AC63" s="50">
        <v>0</v>
      </c>
      <c r="AD63" s="50">
        <v>8078.57820621274</v>
      </c>
      <c r="AE63" s="50">
        <v>0</v>
      </c>
      <c r="AF63" s="50">
        <v>127831.92533195284</v>
      </c>
      <c r="AG63" s="50">
        <v>19393.057409879828</v>
      </c>
      <c r="AH63" s="50">
        <v>0</v>
      </c>
      <c r="AI63" s="50">
        <v>0</v>
      </c>
      <c r="AJ63" s="50">
        <v>2973.5999999999995</v>
      </c>
      <c r="AK63" s="50">
        <v>0</v>
      </c>
      <c r="AL63" s="50">
        <v>0</v>
      </c>
      <c r="AM63" s="50">
        <v>0</v>
      </c>
      <c r="AN63" s="50">
        <v>0</v>
      </c>
      <c r="AO63" s="50">
        <v>0</v>
      </c>
      <c r="AP63" s="50">
        <v>0</v>
      </c>
      <c r="AQ63" s="50">
        <v>0</v>
      </c>
      <c r="AR63" s="50">
        <v>0</v>
      </c>
      <c r="AS63" s="50">
        <v>420303.37610553356</v>
      </c>
      <c r="AT63" s="50">
        <v>73041.59556696545</v>
      </c>
      <c r="AU63" s="50">
        <v>150198.58274183268</v>
      </c>
      <c r="AV63" s="50">
        <v>45873.221615476621</v>
      </c>
      <c r="AW63" s="67">
        <v>643543.55441433168</v>
      </c>
      <c r="AX63" s="50">
        <v>640569.9544143317</v>
      </c>
      <c r="AY63" s="50">
        <v>4405</v>
      </c>
      <c r="AZ63" s="50">
        <v>546220</v>
      </c>
      <c r="BA63" s="50">
        <v>0</v>
      </c>
      <c r="BB63" s="50">
        <v>0</v>
      </c>
      <c r="BC63" s="50">
        <v>643543.55441433168</v>
      </c>
      <c r="BD63" s="50">
        <v>643543.5544143318</v>
      </c>
      <c r="BE63" s="50">
        <v>0</v>
      </c>
      <c r="BF63" s="50">
        <v>549193.6</v>
      </c>
      <c r="BG63" s="50">
        <v>398995.01725816733</v>
      </c>
      <c r="BH63" s="50">
        <v>493344.971672499</v>
      </c>
      <c r="BI63" s="50">
        <v>3978.5884812298309</v>
      </c>
      <c r="BJ63" s="50">
        <v>3789.180771947922</v>
      </c>
      <c r="BK63" s="50">
        <v>0.0499864537168912</v>
      </c>
      <c r="BL63" s="50">
        <v>0</v>
      </c>
      <c r="BM63" s="50">
        <v>0</v>
      </c>
      <c r="BN63" s="67">
        <v>643543.55441433168</v>
      </c>
      <c r="BO63" s="50">
        <v>5165.8867291478364</v>
      </c>
      <c r="BP63" s="50" t="s">
        <v>325</v>
      </c>
      <c r="BQ63" s="50">
        <v>5189.8673743091267</v>
      </c>
      <c r="BR63" s="508">
        <v>0.01145664133103419</v>
      </c>
      <c r="BS63" s="50">
        <v>-1063.3</v>
      </c>
      <c r="BT63" s="50">
        <v>642480.25441433163</v>
      </c>
      <c r="BU63" s="50">
        <v>-1240</v>
      </c>
      <c r="BV63" s="67">
        <v>641240.25441433163</v>
      </c>
      <c r="BY63" s="40">
        <v>8733308</v>
      </c>
    </row>
    <row r="64" spans="1:77">
      <c r="A64" s="40">
        <v>143404</v>
      </c>
      <c r="B64" s="40">
        <v>8734012</v>
      </c>
      <c r="C64" s="40" t="s">
        <v>247</v>
      </c>
      <c r="D64" s="507">
        <v>1325</v>
      </c>
      <c r="E64" s="507">
        <v>0</v>
      </c>
      <c r="F64" s="507">
        <v>1325</v>
      </c>
      <c r="G64" s="50">
        <v>0</v>
      </c>
      <c r="H64" s="50">
        <v>4152704.982796404</v>
      </c>
      <c r="I64" s="50">
        <v>2455978.86392786</v>
      </c>
      <c r="J64" s="50">
        <v>0</v>
      </c>
      <c r="K64" s="50">
        <v>77657.894639161212</v>
      </c>
      <c r="L64" s="50">
        <v>0</v>
      </c>
      <c r="M64" s="50">
        <v>192357.08701708919</v>
      </c>
      <c r="N64" s="50">
        <v>0</v>
      </c>
      <c r="O64" s="50">
        <v>0</v>
      </c>
      <c r="P64" s="50">
        <v>0</v>
      </c>
      <c r="Q64" s="50">
        <v>0</v>
      </c>
      <c r="R64" s="50">
        <v>0</v>
      </c>
      <c r="S64" s="50">
        <v>0</v>
      </c>
      <c r="T64" s="50">
        <v>30133.152539091141</v>
      </c>
      <c r="U64" s="50">
        <v>39138.117858401609</v>
      </c>
      <c r="V64" s="50">
        <v>0</v>
      </c>
      <c r="W64" s="50">
        <v>0</v>
      </c>
      <c r="X64" s="50">
        <v>0</v>
      </c>
      <c r="Y64" s="50">
        <v>0</v>
      </c>
      <c r="Z64" s="50">
        <v>0</v>
      </c>
      <c r="AA64" s="50">
        <v>25120.875300082571</v>
      </c>
      <c r="AB64" s="50">
        <v>0</v>
      </c>
      <c r="AC64" s="50">
        <v>538142.870601208</v>
      </c>
      <c r="AD64" s="50">
        <v>0</v>
      </c>
      <c r="AE64" s="50">
        <v>0</v>
      </c>
      <c r="AF64" s="50">
        <v>127831.92533195284</v>
      </c>
      <c r="AG64" s="50">
        <v>0</v>
      </c>
      <c r="AH64" s="50">
        <v>0</v>
      </c>
      <c r="AI64" s="50">
        <v>0</v>
      </c>
      <c r="AJ64" s="50">
        <v>40960</v>
      </c>
      <c r="AK64" s="50">
        <v>0</v>
      </c>
      <c r="AL64" s="50">
        <v>0</v>
      </c>
      <c r="AM64" s="50">
        <v>0</v>
      </c>
      <c r="AN64" s="50">
        <v>0</v>
      </c>
      <c r="AO64" s="50">
        <v>0</v>
      </c>
      <c r="AP64" s="50">
        <v>0</v>
      </c>
      <c r="AQ64" s="50">
        <v>0</v>
      </c>
      <c r="AR64" s="50">
        <v>0</v>
      </c>
      <c r="AS64" s="50">
        <v>6608683.8467242643</v>
      </c>
      <c r="AT64" s="50">
        <v>902549.99795503367</v>
      </c>
      <c r="AU64" s="50">
        <v>168791.92533195284</v>
      </c>
      <c r="AV64" s="50">
        <v>717640.273537744</v>
      </c>
      <c r="AW64" s="67">
        <v>7680025.7700112509</v>
      </c>
      <c r="AX64" s="50">
        <v>7639065.7700112509</v>
      </c>
      <c r="AY64" s="50">
        <v>5715</v>
      </c>
      <c r="AZ64" s="50">
        <v>7572375</v>
      </c>
      <c r="BA64" s="50">
        <v>0</v>
      </c>
      <c r="BB64" s="50">
        <v>0</v>
      </c>
      <c r="BC64" s="50">
        <v>7680025.7700112509</v>
      </c>
      <c r="BD64" s="50">
        <v>0</v>
      </c>
      <c r="BE64" s="50">
        <v>7680025.7700112509</v>
      </c>
      <c r="BF64" s="50">
        <v>7613335</v>
      </c>
      <c r="BG64" s="50">
        <v>7444543.074668047</v>
      </c>
      <c r="BH64" s="50">
        <v>7511233.8446792979</v>
      </c>
      <c r="BI64" s="50">
        <v>5668.8557318334324</v>
      </c>
      <c r="BJ64" s="50">
        <v>5613.382266109008</v>
      </c>
      <c r="BK64" s="50">
        <v>0.0098823602410524191</v>
      </c>
      <c r="BL64" s="50">
        <v>0</v>
      </c>
      <c r="BM64" s="50">
        <v>0</v>
      </c>
      <c r="BN64" s="67">
        <v>7680025.7700112509</v>
      </c>
      <c r="BO64" s="50">
        <v>5765.3326566122651</v>
      </c>
      <c r="BP64" s="50" t="s">
        <v>325</v>
      </c>
      <c r="BQ64" s="50">
        <v>5796.2458641594349</v>
      </c>
      <c r="BR64" s="508">
        <v>0.0069672070605271141</v>
      </c>
      <c r="BS64" s="50">
        <v>0</v>
      </c>
      <c r="BT64" s="50">
        <v>7680025.7700112509</v>
      </c>
      <c r="BU64" s="50">
        <v>0</v>
      </c>
      <c r="BV64" s="67">
        <v>7680025.7700112509</v>
      </c>
      <c r="BY64" s="40">
        <v>8734012</v>
      </c>
    </row>
    <row r="65" spans="1:77">
      <c r="A65" s="40">
        <v>110773</v>
      </c>
      <c r="B65" s="40">
        <v>8732444</v>
      </c>
      <c r="C65" s="40" t="s">
        <v>91</v>
      </c>
      <c r="D65" s="507">
        <v>371</v>
      </c>
      <c r="E65" s="507">
        <v>371</v>
      </c>
      <c r="F65" s="507">
        <v>0</v>
      </c>
      <c r="G65" s="50">
        <v>1257520.584960911</v>
      </c>
      <c r="H65" s="50">
        <v>0</v>
      </c>
      <c r="I65" s="50">
        <v>0</v>
      </c>
      <c r="J65" s="50">
        <v>17257.309919813626</v>
      </c>
      <c r="K65" s="50">
        <v>0</v>
      </c>
      <c r="L65" s="50">
        <v>26050.748220968679</v>
      </c>
      <c r="M65" s="50">
        <v>0</v>
      </c>
      <c r="N65" s="50">
        <v>11714.597532373489</v>
      </c>
      <c r="O65" s="50">
        <v>1118.5293466545925</v>
      </c>
      <c r="P65" s="50">
        <v>0</v>
      </c>
      <c r="Q65" s="50">
        <v>0</v>
      </c>
      <c r="R65" s="50">
        <v>0</v>
      </c>
      <c r="S65" s="50">
        <v>0</v>
      </c>
      <c r="T65" s="50">
        <v>0</v>
      </c>
      <c r="U65" s="50">
        <v>0</v>
      </c>
      <c r="V65" s="50">
        <v>0</v>
      </c>
      <c r="W65" s="50">
        <v>0</v>
      </c>
      <c r="X65" s="50">
        <v>0</v>
      </c>
      <c r="Y65" s="50">
        <v>0</v>
      </c>
      <c r="Z65" s="50">
        <v>17965.703276129661</v>
      </c>
      <c r="AA65" s="50">
        <v>0</v>
      </c>
      <c r="AB65" s="50">
        <v>128913.41564536234</v>
      </c>
      <c r="AC65" s="50">
        <v>0</v>
      </c>
      <c r="AD65" s="50">
        <v>0</v>
      </c>
      <c r="AE65" s="50">
        <v>0</v>
      </c>
      <c r="AF65" s="50">
        <v>127831.92533195284</v>
      </c>
      <c r="AG65" s="50">
        <v>0</v>
      </c>
      <c r="AH65" s="50">
        <v>0</v>
      </c>
      <c r="AI65" s="50">
        <v>0</v>
      </c>
      <c r="AJ65" s="50">
        <v>48132</v>
      </c>
      <c r="AK65" s="50">
        <v>0</v>
      </c>
      <c r="AL65" s="50">
        <v>0</v>
      </c>
      <c r="AM65" s="50">
        <v>0</v>
      </c>
      <c r="AN65" s="50">
        <v>0</v>
      </c>
      <c r="AO65" s="50">
        <v>0</v>
      </c>
      <c r="AP65" s="50">
        <v>0</v>
      </c>
      <c r="AQ65" s="50">
        <v>0</v>
      </c>
      <c r="AR65" s="50">
        <v>0</v>
      </c>
      <c r="AS65" s="50">
        <v>1257520.584960911</v>
      </c>
      <c r="AT65" s="50">
        <v>203020.30394130241</v>
      </c>
      <c r="AU65" s="50">
        <v>175963.92533195284</v>
      </c>
      <c r="AV65" s="50">
        <v>147417.923111417</v>
      </c>
      <c r="AW65" s="67">
        <v>1636504.8142341662</v>
      </c>
      <c r="AX65" s="50">
        <v>1588372.8142341662</v>
      </c>
      <c r="AY65" s="50">
        <v>4405</v>
      </c>
      <c r="AZ65" s="50">
        <v>1634255</v>
      </c>
      <c r="BA65" s="50">
        <v>45882.185765833827</v>
      </c>
      <c r="BB65" s="50">
        <v>0</v>
      </c>
      <c r="BC65" s="50">
        <v>1682387</v>
      </c>
      <c r="BD65" s="50">
        <v>1682387</v>
      </c>
      <c r="BE65" s="50">
        <v>0</v>
      </c>
      <c r="BF65" s="50">
        <v>1682387</v>
      </c>
      <c r="BG65" s="50">
        <v>1506423.0746680473</v>
      </c>
      <c r="BH65" s="50">
        <v>1506423.0746680473</v>
      </c>
      <c r="BI65" s="50">
        <v>4060.4395543613132</v>
      </c>
      <c r="BJ65" s="50">
        <v>4050.0855536384242</v>
      </c>
      <c r="BK65" s="50">
        <v>0.002556489384177909</v>
      </c>
      <c r="BL65" s="50">
        <v>0.0024435106158220911</v>
      </c>
      <c r="BM65" s="50">
        <v>3671.57443380748</v>
      </c>
      <c r="BN65" s="67">
        <v>1686058.5744338075</v>
      </c>
      <c r="BO65" s="50">
        <v>4414.8964270453034</v>
      </c>
      <c r="BP65" s="50" t="s">
        <v>325</v>
      </c>
      <c r="BQ65" s="50">
        <v>4544.6322761019073</v>
      </c>
      <c r="BR65" s="508">
        <v>0.004974135429033133</v>
      </c>
      <c r="BS65" s="50">
        <v>-3209.6</v>
      </c>
      <c r="BT65" s="50">
        <v>1682848.9744338074</v>
      </c>
      <c r="BU65" s="50">
        <v>-3710</v>
      </c>
      <c r="BV65" s="67">
        <v>1679138.9744338074</v>
      </c>
      <c r="BY65" s="40">
        <v>8732444</v>
      </c>
    </row>
    <row r="66" spans="1:77">
      <c r="A66" s="40">
        <v>141707</v>
      </c>
      <c r="B66" s="40">
        <v>8733362</v>
      </c>
      <c r="C66" s="40" t="s">
        <v>226</v>
      </c>
      <c r="D66" s="507">
        <v>282</v>
      </c>
      <c r="E66" s="507">
        <v>282</v>
      </c>
      <c r="F66" s="507">
        <v>0</v>
      </c>
      <c r="G66" s="50">
        <v>955851.22630451992</v>
      </c>
      <c r="H66" s="50">
        <v>0</v>
      </c>
      <c r="I66" s="50">
        <v>0</v>
      </c>
      <c r="J66" s="50">
        <v>36911.468439601391</v>
      </c>
      <c r="K66" s="50">
        <v>0</v>
      </c>
      <c r="L66" s="50">
        <v>57030.016375634208</v>
      </c>
      <c r="M66" s="50">
        <v>0</v>
      </c>
      <c r="N66" s="50">
        <v>3007.4029799496634</v>
      </c>
      <c r="O66" s="50">
        <v>15489.634077332688</v>
      </c>
      <c r="P66" s="50">
        <v>442.56097363807754</v>
      </c>
      <c r="Q66" s="50">
        <v>0</v>
      </c>
      <c r="R66" s="50">
        <v>0</v>
      </c>
      <c r="S66" s="50">
        <v>0</v>
      </c>
      <c r="T66" s="50">
        <v>0</v>
      </c>
      <c r="U66" s="50">
        <v>0</v>
      </c>
      <c r="V66" s="50">
        <v>0</v>
      </c>
      <c r="W66" s="50">
        <v>0</v>
      </c>
      <c r="X66" s="50">
        <v>0</v>
      </c>
      <c r="Y66" s="50">
        <v>0</v>
      </c>
      <c r="Z66" s="50">
        <v>11667.516577731138</v>
      </c>
      <c r="AA66" s="50">
        <v>0</v>
      </c>
      <c r="AB66" s="50">
        <v>104200.94912690447</v>
      </c>
      <c r="AC66" s="50">
        <v>0</v>
      </c>
      <c r="AD66" s="50">
        <v>0</v>
      </c>
      <c r="AE66" s="50">
        <v>0</v>
      </c>
      <c r="AF66" s="50">
        <v>127831.92533195284</v>
      </c>
      <c r="AG66" s="50">
        <v>0</v>
      </c>
      <c r="AH66" s="50">
        <v>0</v>
      </c>
      <c r="AI66" s="50">
        <v>0</v>
      </c>
      <c r="AJ66" s="50">
        <v>8652.8</v>
      </c>
      <c r="AK66" s="50">
        <v>0</v>
      </c>
      <c r="AL66" s="50">
        <v>0</v>
      </c>
      <c r="AM66" s="50">
        <v>0</v>
      </c>
      <c r="AN66" s="50">
        <v>0</v>
      </c>
      <c r="AO66" s="50">
        <v>0</v>
      </c>
      <c r="AP66" s="50">
        <v>0</v>
      </c>
      <c r="AQ66" s="50">
        <v>0</v>
      </c>
      <c r="AR66" s="50">
        <v>0</v>
      </c>
      <c r="AS66" s="50">
        <v>955851.22630451992</v>
      </c>
      <c r="AT66" s="50">
        <v>228749.54855079163</v>
      </c>
      <c r="AU66" s="50">
        <v>136484.72533195282</v>
      </c>
      <c r="AV66" s="50">
        <v>127840.34769009208</v>
      </c>
      <c r="AW66" s="67">
        <v>1321085.5001872643</v>
      </c>
      <c r="AX66" s="50">
        <v>1312432.7001872642</v>
      </c>
      <c r="AY66" s="50">
        <v>4405</v>
      </c>
      <c r="AZ66" s="50">
        <v>1242210</v>
      </c>
      <c r="BA66" s="50">
        <v>0</v>
      </c>
      <c r="BB66" s="50">
        <v>0</v>
      </c>
      <c r="BC66" s="50">
        <v>1321085.5001872643</v>
      </c>
      <c r="BD66" s="50">
        <v>1321085.5001872641</v>
      </c>
      <c r="BE66" s="50">
        <v>0</v>
      </c>
      <c r="BF66" s="50">
        <v>1250862.8</v>
      </c>
      <c r="BG66" s="50">
        <v>1114378.0746680473</v>
      </c>
      <c r="BH66" s="50">
        <v>1184600.7748553115</v>
      </c>
      <c r="BI66" s="50">
        <v>4200.7119675720269</v>
      </c>
      <c r="BJ66" s="50">
        <v>4037.2277484699912</v>
      </c>
      <c r="BK66" s="50">
        <v>0.040494178007171415</v>
      </c>
      <c r="BL66" s="50">
        <v>0</v>
      </c>
      <c r="BM66" s="50">
        <v>0</v>
      </c>
      <c r="BN66" s="67">
        <v>1321085.5001872643</v>
      </c>
      <c r="BO66" s="50">
        <v>4654.016667330724</v>
      </c>
      <c r="BP66" s="50" t="s">
        <v>325</v>
      </c>
      <c r="BQ66" s="50">
        <v>4684.700355273987</v>
      </c>
      <c r="BR66" s="508">
        <v>0.0477441237339995</v>
      </c>
      <c r="BS66" s="50">
        <v>0</v>
      </c>
      <c r="BT66" s="50">
        <v>1321085.5001872643</v>
      </c>
      <c r="BU66" s="50">
        <v>0</v>
      </c>
      <c r="BV66" s="67">
        <v>1321085.5001872643</v>
      </c>
      <c r="BY66" s="40">
        <v>8733362</v>
      </c>
    </row>
    <row r="67" spans="1:77">
      <c r="A67" s="40">
        <v>141949</v>
      </c>
      <c r="B67" s="40">
        <v>8732037</v>
      </c>
      <c r="C67" s="40" t="s">
        <v>165</v>
      </c>
      <c r="D67" s="507">
        <v>241</v>
      </c>
      <c r="E67" s="507">
        <v>241</v>
      </c>
      <c r="F67" s="507">
        <v>0</v>
      </c>
      <c r="G67" s="50">
        <v>816879.94872123864</v>
      </c>
      <c r="H67" s="50">
        <v>0</v>
      </c>
      <c r="I67" s="50">
        <v>0</v>
      </c>
      <c r="J67" s="50">
        <v>6711.17607992752</v>
      </c>
      <c r="K67" s="50">
        <v>0</v>
      </c>
      <c r="L67" s="50">
        <v>11969.262696120733</v>
      </c>
      <c r="M67" s="50">
        <v>0</v>
      </c>
      <c r="N67" s="50">
        <v>461.31013158529572</v>
      </c>
      <c r="O67" s="50">
        <v>561.59494279949047</v>
      </c>
      <c r="P67" s="50">
        <v>1765.0126773698314</v>
      </c>
      <c r="Q67" s="50">
        <v>0</v>
      </c>
      <c r="R67" s="50">
        <v>0</v>
      </c>
      <c r="S67" s="50">
        <v>0</v>
      </c>
      <c r="T67" s="50">
        <v>0</v>
      </c>
      <c r="U67" s="50">
        <v>0</v>
      </c>
      <c r="V67" s="50">
        <v>0</v>
      </c>
      <c r="W67" s="50">
        <v>0</v>
      </c>
      <c r="X67" s="50">
        <v>0</v>
      </c>
      <c r="Y67" s="50">
        <v>0</v>
      </c>
      <c r="Z67" s="50">
        <v>12626.815225039523</v>
      </c>
      <c r="AA67" s="50">
        <v>0</v>
      </c>
      <c r="AB67" s="50">
        <v>89160.273718597527</v>
      </c>
      <c r="AC67" s="50">
        <v>0</v>
      </c>
      <c r="AD67" s="50">
        <v>10890.980432207409</v>
      </c>
      <c r="AE67" s="50">
        <v>0</v>
      </c>
      <c r="AF67" s="50">
        <v>127831.92533195284</v>
      </c>
      <c r="AG67" s="50">
        <v>0</v>
      </c>
      <c r="AH67" s="50">
        <v>0</v>
      </c>
      <c r="AI67" s="50">
        <v>0</v>
      </c>
      <c r="AJ67" s="50">
        <v>4710.4</v>
      </c>
      <c r="AK67" s="50">
        <v>0</v>
      </c>
      <c r="AL67" s="50">
        <v>0</v>
      </c>
      <c r="AM67" s="50">
        <v>0</v>
      </c>
      <c r="AN67" s="50">
        <v>0</v>
      </c>
      <c r="AO67" s="50">
        <v>0</v>
      </c>
      <c r="AP67" s="50">
        <v>0</v>
      </c>
      <c r="AQ67" s="50">
        <v>0</v>
      </c>
      <c r="AR67" s="50">
        <v>0</v>
      </c>
      <c r="AS67" s="50">
        <v>816879.94872123864</v>
      </c>
      <c r="AT67" s="50">
        <v>134146.42590364732</v>
      </c>
      <c r="AU67" s="50">
        <v>132542.32533195283</v>
      </c>
      <c r="AV67" s="50">
        <v>93093.902288064</v>
      </c>
      <c r="AW67" s="67">
        <v>1083568.6999568387</v>
      </c>
      <c r="AX67" s="50">
        <v>1078858.2999568388</v>
      </c>
      <c r="AY67" s="50">
        <v>4405</v>
      </c>
      <c r="AZ67" s="50">
        <v>1061605</v>
      </c>
      <c r="BA67" s="50">
        <v>0</v>
      </c>
      <c r="BB67" s="50">
        <v>0</v>
      </c>
      <c r="BC67" s="50">
        <v>1083568.6999568387</v>
      </c>
      <c r="BD67" s="50">
        <v>1083568.699956839</v>
      </c>
      <c r="BE67" s="50">
        <v>0</v>
      </c>
      <c r="BF67" s="50">
        <v>1066315.4</v>
      </c>
      <c r="BG67" s="50">
        <v>933773.074668047</v>
      </c>
      <c r="BH67" s="50">
        <v>951026.37462488585</v>
      </c>
      <c r="BI67" s="50">
        <v>3946.1675295638415</v>
      </c>
      <c r="BJ67" s="50">
        <v>3909.506772103879</v>
      </c>
      <c r="BK67" s="50">
        <v>0.0093773357093415947</v>
      </c>
      <c r="BL67" s="50">
        <v>0</v>
      </c>
      <c r="BM67" s="50">
        <v>0</v>
      </c>
      <c r="BN67" s="67">
        <v>1083568.6999568387</v>
      </c>
      <c r="BO67" s="50">
        <v>4476.5904562524429</v>
      </c>
      <c r="BP67" s="50" t="s">
        <v>325</v>
      </c>
      <c r="BQ67" s="50">
        <v>4496.1356844682105</v>
      </c>
      <c r="BR67" s="508">
        <v>0.021605180787293454</v>
      </c>
      <c r="BS67" s="50">
        <v>0</v>
      </c>
      <c r="BT67" s="50">
        <v>1083568.6999568387</v>
      </c>
      <c r="BU67" s="50">
        <v>0</v>
      </c>
      <c r="BV67" s="67">
        <v>1083568.6999568387</v>
      </c>
      <c r="BY67" s="40">
        <v>8732037</v>
      </c>
    </row>
    <row r="68" spans="1:77">
      <c r="A68" s="40">
        <v>146369</v>
      </c>
      <c r="B68" s="40">
        <v>8734014</v>
      </c>
      <c r="C68" s="40" t="s">
        <v>248</v>
      </c>
      <c r="D68" s="507">
        <v>707</v>
      </c>
      <c r="E68" s="507">
        <v>0</v>
      </c>
      <c r="F68" s="507">
        <v>707</v>
      </c>
      <c r="G68" s="50">
        <v>0</v>
      </c>
      <c r="H68" s="50">
        <v>2107414.1512234914</v>
      </c>
      <c r="I68" s="50">
        <v>1432654.3372912516</v>
      </c>
      <c r="J68" s="50">
        <v>0</v>
      </c>
      <c r="K68" s="50">
        <v>99708.901758923123</v>
      </c>
      <c r="L68" s="50">
        <v>0</v>
      </c>
      <c r="M68" s="50">
        <v>241732.1681765558</v>
      </c>
      <c r="N68" s="50">
        <v>0</v>
      </c>
      <c r="O68" s="50">
        <v>0</v>
      </c>
      <c r="P68" s="50">
        <v>0</v>
      </c>
      <c r="Q68" s="50">
        <v>0</v>
      </c>
      <c r="R68" s="50">
        <v>0</v>
      </c>
      <c r="S68" s="50">
        <v>0</v>
      </c>
      <c r="T68" s="50">
        <v>16393.445736906295</v>
      </c>
      <c r="U68" s="50">
        <v>82216.900413695548</v>
      </c>
      <c r="V68" s="50">
        <v>0</v>
      </c>
      <c r="W68" s="50">
        <v>0</v>
      </c>
      <c r="X68" s="50">
        <v>0</v>
      </c>
      <c r="Y68" s="50">
        <v>0</v>
      </c>
      <c r="Z68" s="50">
        <v>0</v>
      </c>
      <c r="AA68" s="50">
        <v>4715.5140783861325</v>
      </c>
      <c r="AB68" s="50">
        <v>0</v>
      </c>
      <c r="AC68" s="50">
        <v>369672.61554580444</v>
      </c>
      <c r="AD68" s="50">
        <v>0</v>
      </c>
      <c r="AE68" s="50">
        <v>0</v>
      </c>
      <c r="AF68" s="50">
        <v>127831.92533195284</v>
      </c>
      <c r="AG68" s="50">
        <v>0</v>
      </c>
      <c r="AH68" s="50">
        <v>0</v>
      </c>
      <c r="AI68" s="50">
        <v>0</v>
      </c>
      <c r="AJ68" s="50">
        <v>32768</v>
      </c>
      <c r="AK68" s="50">
        <v>0</v>
      </c>
      <c r="AL68" s="50">
        <v>0</v>
      </c>
      <c r="AM68" s="50">
        <v>0</v>
      </c>
      <c r="AN68" s="50">
        <v>0</v>
      </c>
      <c r="AO68" s="50">
        <v>0</v>
      </c>
      <c r="AP68" s="50">
        <v>0</v>
      </c>
      <c r="AQ68" s="50">
        <v>0</v>
      </c>
      <c r="AR68" s="50">
        <v>0</v>
      </c>
      <c r="AS68" s="50">
        <v>3540068.4885147428</v>
      </c>
      <c r="AT68" s="50">
        <v>814439.54571027134</v>
      </c>
      <c r="AU68" s="50">
        <v>160599.92533195284</v>
      </c>
      <c r="AV68" s="50">
        <v>486858.65291299589</v>
      </c>
      <c r="AW68" s="67">
        <v>4515107.959556967</v>
      </c>
      <c r="AX68" s="50">
        <v>4482339.959556967</v>
      </c>
      <c r="AY68" s="50">
        <v>5715</v>
      </c>
      <c r="AZ68" s="50">
        <v>4040505</v>
      </c>
      <c r="BA68" s="50">
        <v>0</v>
      </c>
      <c r="BB68" s="50">
        <v>0</v>
      </c>
      <c r="BC68" s="50">
        <v>4515107.959556967</v>
      </c>
      <c r="BD68" s="50">
        <v>0</v>
      </c>
      <c r="BE68" s="50">
        <v>4515107.959556968</v>
      </c>
      <c r="BF68" s="50">
        <v>4073273</v>
      </c>
      <c r="BG68" s="50">
        <v>3912673.074668047</v>
      </c>
      <c r="BH68" s="50">
        <v>4354508.034225014</v>
      </c>
      <c r="BI68" s="50">
        <v>6159.1344189887041</v>
      </c>
      <c r="BJ68" s="50">
        <v>6002.64312189349</v>
      </c>
      <c r="BK68" s="50">
        <v>0.026070398309111807</v>
      </c>
      <c r="BL68" s="50">
        <v>0</v>
      </c>
      <c r="BM68" s="50">
        <v>0</v>
      </c>
      <c r="BN68" s="67">
        <v>4515107.959556967</v>
      </c>
      <c r="BO68" s="50">
        <v>6339.9433657099962</v>
      </c>
      <c r="BP68" s="50" t="s">
        <v>325</v>
      </c>
      <c r="BQ68" s="50">
        <v>6386.2913147906183</v>
      </c>
      <c r="BR68" s="508">
        <v>0.025490342157672874</v>
      </c>
      <c r="BS68" s="50">
        <v>0</v>
      </c>
      <c r="BT68" s="50">
        <v>4515107.959556967</v>
      </c>
      <c r="BU68" s="50">
        <v>0</v>
      </c>
      <c r="BV68" s="67">
        <v>4515107.959556967</v>
      </c>
      <c r="BY68" s="40">
        <v>8734014</v>
      </c>
    </row>
    <row r="69" spans="1:77">
      <c r="A69" s="40">
        <v>110820</v>
      </c>
      <c r="B69" s="40">
        <v>8733074</v>
      </c>
      <c r="C69" s="40" t="s">
        <v>120</v>
      </c>
      <c r="D69" s="507">
        <v>198</v>
      </c>
      <c r="E69" s="507">
        <v>198</v>
      </c>
      <c r="F69" s="507">
        <v>0</v>
      </c>
      <c r="G69" s="50">
        <v>671129.58442657779</v>
      </c>
      <c r="H69" s="50">
        <v>0</v>
      </c>
      <c r="I69" s="50">
        <v>0</v>
      </c>
      <c r="J69" s="50">
        <v>21092.267679772194</v>
      </c>
      <c r="K69" s="50">
        <v>0</v>
      </c>
      <c r="L69" s="50">
        <v>30979.268154665406</v>
      </c>
      <c r="M69" s="50">
        <v>0</v>
      </c>
      <c r="N69" s="50">
        <v>1378.1879449851162</v>
      </c>
      <c r="O69" s="50">
        <v>3635.220376627411</v>
      </c>
      <c r="P69" s="50">
        <v>0</v>
      </c>
      <c r="Q69" s="50">
        <v>0</v>
      </c>
      <c r="R69" s="50">
        <v>0</v>
      </c>
      <c r="S69" s="50">
        <v>0</v>
      </c>
      <c r="T69" s="50">
        <v>0</v>
      </c>
      <c r="U69" s="50">
        <v>0</v>
      </c>
      <c r="V69" s="50">
        <v>0</v>
      </c>
      <c r="W69" s="50">
        <v>0</v>
      </c>
      <c r="X69" s="50">
        <v>0</v>
      </c>
      <c r="Y69" s="50">
        <v>0</v>
      </c>
      <c r="Z69" s="50">
        <v>5397.1390827652476</v>
      </c>
      <c r="AA69" s="50">
        <v>0</v>
      </c>
      <c r="AB69" s="50">
        <v>45349.856881677144</v>
      </c>
      <c r="AC69" s="50">
        <v>0</v>
      </c>
      <c r="AD69" s="50">
        <v>170.73896251566055</v>
      </c>
      <c r="AE69" s="50">
        <v>0</v>
      </c>
      <c r="AF69" s="50">
        <v>127831.92533195284</v>
      </c>
      <c r="AG69" s="50">
        <v>0</v>
      </c>
      <c r="AH69" s="50">
        <v>0</v>
      </c>
      <c r="AI69" s="50">
        <v>0</v>
      </c>
      <c r="AJ69" s="50">
        <v>19394.5</v>
      </c>
      <c r="AK69" s="50">
        <v>0</v>
      </c>
      <c r="AL69" s="50">
        <v>0</v>
      </c>
      <c r="AM69" s="50">
        <v>0</v>
      </c>
      <c r="AN69" s="50">
        <v>0</v>
      </c>
      <c r="AO69" s="50">
        <v>0</v>
      </c>
      <c r="AP69" s="50">
        <v>0</v>
      </c>
      <c r="AQ69" s="50">
        <v>0</v>
      </c>
      <c r="AR69" s="50">
        <v>0</v>
      </c>
      <c r="AS69" s="50">
        <v>671129.58442657779</v>
      </c>
      <c r="AT69" s="50">
        <v>108002.67908300819</v>
      </c>
      <c r="AU69" s="50">
        <v>147226.42533195284</v>
      </c>
      <c r="AV69" s="50">
        <v>69642.420487002528</v>
      </c>
      <c r="AW69" s="67">
        <v>926358.68884153885</v>
      </c>
      <c r="AX69" s="50">
        <v>906964.18884153885</v>
      </c>
      <c r="AY69" s="50">
        <v>4405</v>
      </c>
      <c r="AZ69" s="50">
        <v>872190</v>
      </c>
      <c r="BA69" s="50">
        <v>0</v>
      </c>
      <c r="BB69" s="50">
        <v>0</v>
      </c>
      <c r="BC69" s="50">
        <v>926358.68884153885</v>
      </c>
      <c r="BD69" s="50">
        <v>926358.68884153874</v>
      </c>
      <c r="BE69" s="50">
        <v>0</v>
      </c>
      <c r="BF69" s="50">
        <v>891584.5</v>
      </c>
      <c r="BG69" s="50">
        <v>744358.07466804713</v>
      </c>
      <c r="BH69" s="50">
        <v>779132.263509586</v>
      </c>
      <c r="BI69" s="50">
        <v>3935.011431866596</v>
      </c>
      <c r="BJ69" s="50">
        <v>3808.5258279103768</v>
      </c>
      <c r="BK69" s="50">
        <v>0.0332111713748356</v>
      </c>
      <c r="BL69" s="50">
        <v>0</v>
      </c>
      <c r="BM69" s="50">
        <v>0</v>
      </c>
      <c r="BN69" s="67">
        <v>926358.68884153885</v>
      </c>
      <c r="BO69" s="50">
        <v>4580.6272163714084</v>
      </c>
      <c r="BP69" s="50" t="s">
        <v>325</v>
      </c>
      <c r="BQ69" s="50">
        <v>4678.5792365734287</v>
      </c>
      <c r="BR69" s="508">
        <v>0.008490294241223495</v>
      </c>
      <c r="BS69" s="50">
        <v>-1828.1999999999998</v>
      </c>
      <c r="BT69" s="50">
        <v>924530.4888415389</v>
      </c>
      <c r="BU69" s="50">
        <v>-1980</v>
      </c>
      <c r="BV69" s="67">
        <v>922550.4888415389</v>
      </c>
      <c r="BY69" s="40">
        <v>8733074</v>
      </c>
    </row>
    <row r="70" spans="1:77">
      <c r="A70" s="40">
        <v>145302</v>
      </c>
      <c r="B70" s="40">
        <v>8732055</v>
      </c>
      <c r="C70" s="40" t="s">
        <v>177</v>
      </c>
      <c r="D70" s="507">
        <v>110</v>
      </c>
      <c r="E70" s="507">
        <v>110</v>
      </c>
      <c r="F70" s="507">
        <v>0</v>
      </c>
      <c r="G70" s="50">
        <v>372849.76912587654</v>
      </c>
      <c r="H70" s="50">
        <v>0</v>
      </c>
      <c r="I70" s="50">
        <v>0</v>
      </c>
      <c r="J70" s="50">
        <v>19174.788799792943</v>
      </c>
      <c r="K70" s="50">
        <v>0</v>
      </c>
      <c r="L70" s="50">
        <v>30275.193878423052</v>
      </c>
      <c r="M70" s="50">
        <v>0</v>
      </c>
      <c r="N70" s="50">
        <v>1607.8859358159684</v>
      </c>
      <c r="O70" s="50">
        <v>22370.586933091738</v>
      </c>
      <c r="P70" s="50">
        <v>0</v>
      </c>
      <c r="Q70" s="50">
        <v>479.36971999482313</v>
      </c>
      <c r="R70" s="50">
        <v>509.3303274944995</v>
      </c>
      <c r="S70" s="50">
        <v>0</v>
      </c>
      <c r="T70" s="50">
        <v>0</v>
      </c>
      <c r="U70" s="50">
        <v>0</v>
      </c>
      <c r="V70" s="50">
        <v>0</v>
      </c>
      <c r="W70" s="50">
        <v>0</v>
      </c>
      <c r="X70" s="50">
        <v>0</v>
      </c>
      <c r="Y70" s="50">
        <v>0</v>
      </c>
      <c r="Z70" s="50">
        <v>2123.8741760881726</v>
      </c>
      <c r="AA70" s="50">
        <v>0</v>
      </c>
      <c r="AB70" s="50">
        <v>35104.946091094978</v>
      </c>
      <c r="AC70" s="50">
        <v>0</v>
      </c>
      <c r="AD70" s="50">
        <v>6040.0584719347517</v>
      </c>
      <c r="AE70" s="50">
        <v>0</v>
      </c>
      <c r="AF70" s="50">
        <v>127831.92533195284</v>
      </c>
      <c r="AG70" s="50">
        <v>0</v>
      </c>
      <c r="AH70" s="50">
        <v>0</v>
      </c>
      <c r="AI70" s="50">
        <v>0</v>
      </c>
      <c r="AJ70" s="50">
        <v>2867.2</v>
      </c>
      <c r="AK70" s="50">
        <v>0</v>
      </c>
      <c r="AL70" s="50">
        <v>0</v>
      </c>
      <c r="AM70" s="50">
        <v>0</v>
      </c>
      <c r="AN70" s="50">
        <v>0</v>
      </c>
      <c r="AO70" s="50">
        <v>0</v>
      </c>
      <c r="AP70" s="50">
        <v>0</v>
      </c>
      <c r="AQ70" s="50">
        <v>0</v>
      </c>
      <c r="AR70" s="50">
        <v>0</v>
      </c>
      <c r="AS70" s="50">
        <v>372849.76912587654</v>
      </c>
      <c r="AT70" s="50">
        <v>117686.03433373093</v>
      </c>
      <c r="AU70" s="50">
        <v>130699.12533195283</v>
      </c>
      <c r="AV70" s="50">
        <v>61838.589843664704</v>
      </c>
      <c r="AW70" s="67">
        <v>621234.92879156035</v>
      </c>
      <c r="AX70" s="50">
        <v>618367.7287915604</v>
      </c>
      <c r="AY70" s="50">
        <v>4405</v>
      </c>
      <c r="AZ70" s="50">
        <v>484550</v>
      </c>
      <c r="BA70" s="50">
        <v>0</v>
      </c>
      <c r="BB70" s="50">
        <v>0</v>
      </c>
      <c r="BC70" s="50">
        <v>621234.92879156035</v>
      </c>
      <c r="BD70" s="50">
        <v>621234.92879156035</v>
      </c>
      <c r="BE70" s="50">
        <v>0</v>
      </c>
      <c r="BF70" s="50">
        <v>487417.2</v>
      </c>
      <c r="BG70" s="50">
        <v>356718.07466804719</v>
      </c>
      <c r="BH70" s="50">
        <v>490535.80345960747</v>
      </c>
      <c r="BI70" s="50">
        <v>4459.4163950873408</v>
      </c>
      <c r="BJ70" s="50">
        <v>4224.7261123111366</v>
      </c>
      <c r="BK70" s="50">
        <v>0.055551597082779139</v>
      </c>
      <c r="BL70" s="50">
        <v>0</v>
      </c>
      <c r="BM70" s="50">
        <v>0</v>
      </c>
      <c r="BN70" s="67">
        <v>621234.92879156035</v>
      </c>
      <c r="BO70" s="50">
        <v>5621.5248071960032</v>
      </c>
      <c r="BP70" s="50" t="s">
        <v>325</v>
      </c>
      <c r="BQ70" s="50">
        <v>5647.5902617414577</v>
      </c>
      <c r="BR70" s="508">
        <v>0.026854323691736903</v>
      </c>
      <c r="BS70" s="50">
        <v>0</v>
      </c>
      <c r="BT70" s="50">
        <v>621234.92879156035</v>
      </c>
      <c r="BU70" s="50">
        <v>0</v>
      </c>
      <c r="BV70" s="67">
        <v>621234.92879156035</v>
      </c>
      <c r="BY70" s="40">
        <v>8732055</v>
      </c>
    </row>
    <row r="71" spans="1:77">
      <c r="A71" s="40">
        <v>110766</v>
      </c>
      <c r="B71" s="40">
        <v>8732336</v>
      </c>
      <c r="C71" s="40" t="s">
        <v>88</v>
      </c>
      <c r="D71" s="507">
        <v>375</v>
      </c>
      <c r="E71" s="507">
        <v>375</v>
      </c>
      <c r="F71" s="507">
        <v>0</v>
      </c>
      <c r="G71" s="50">
        <v>1271078.7583836701</v>
      </c>
      <c r="H71" s="50">
        <v>0</v>
      </c>
      <c r="I71" s="50">
        <v>0</v>
      </c>
      <c r="J71" s="50">
        <v>51292.560039446013</v>
      </c>
      <c r="K71" s="50">
        <v>0</v>
      </c>
      <c r="L71" s="50">
        <v>77448.170386663522</v>
      </c>
      <c r="M71" s="50">
        <v>0</v>
      </c>
      <c r="N71" s="50">
        <v>0</v>
      </c>
      <c r="O71" s="50">
        <v>0</v>
      </c>
      <c r="P71" s="50">
        <v>0</v>
      </c>
      <c r="Q71" s="50">
        <v>0</v>
      </c>
      <c r="R71" s="50">
        <v>0</v>
      </c>
      <c r="S71" s="50">
        <v>0</v>
      </c>
      <c r="T71" s="50">
        <v>0</v>
      </c>
      <c r="U71" s="50">
        <v>0</v>
      </c>
      <c r="V71" s="50">
        <v>0</v>
      </c>
      <c r="W71" s="50">
        <v>0</v>
      </c>
      <c r="X71" s="50">
        <v>0</v>
      </c>
      <c r="Y71" s="50">
        <v>0</v>
      </c>
      <c r="Z71" s="50">
        <v>38812.605170035327</v>
      </c>
      <c r="AA71" s="50">
        <v>0</v>
      </c>
      <c r="AB71" s="50">
        <v>153862.29765878298</v>
      </c>
      <c r="AC71" s="50">
        <v>0</v>
      </c>
      <c r="AD71" s="50">
        <v>3303.1569768393178</v>
      </c>
      <c r="AE71" s="50">
        <v>0</v>
      </c>
      <c r="AF71" s="50">
        <v>127831.92533195284</v>
      </c>
      <c r="AG71" s="50">
        <v>0</v>
      </c>
      <c r="AH71" s="50">
        <v>0</v>
      </c>
      <c r="AI71" s="50">
        <v>0</v>
      </c>
      <c r="AJ71" s="50">
        <v>11289.599999999997</v>
      </c>
      <c r="AK71" s="50">
        <v>0</v>
      </c>
      <c r="AL71" s="50">
        <v>0</v>
      </c>
      <c r="AM71" s="50">
        <v>0</v>
      </c>
      <c r="AN71" s="50">
        <v>0</v>
      </c>
      <c r="AO71" s="50">
        <v>0</v>
      </c>
      <c r="AP71" s="50">
        <v>0</v>
      </c>
      <c r="AQ71" s="50">
        <v>0</v>
      </c>
      <c r="AR71" s="50">
        <v>0</v>
      </c>
      <c r="AS71" s="50">
        <v>1271078.7583836701</v>
      </c>
      <c r="AT71" s="50">
        <v>324718.79023176711</v>
      </c>
      <c r="AU71" s="50">
        <v>139121.52533195284</v>
      </c>
      <c r="AV71" s="50">
        <v>158376.83249208349</v>
      </c>
      <c r="AW71" s="67">
        <v>1734919.07394739</v>
      </c>
      <c r="AX71" s="50">
        <v>1723629.47394739</v>
      </c>
      <c r="AY71" s="50">
        <v>4405</v>
      </c>
      <c r="AZ71" s="50">
        <v>1651875</v>
      </c>
      <c r="BA71" s="50">
        <v>0</v>
      </c>
      <c r="BB71" s="50">
        <v>0</v>
      </c>
      <c r="BC71" s="50">
        <v>1734919.07394739</v>
      </c>
      <c r="BD71" s="50">
        <v>1734919.07394739</v>
      </c>
      <c r="BE71" s="50">
        <v>0</v>
      </c>
      <c r="BF71" s="50">
        <v>1663164.6</v>
      </c>
      <c r="BG71" s="50">
        <v>1524043.0746680473</v>
      </c>
      <c r="BH71" s="50">
        <v>1595797.5486154372</v>
      </c>
      <c r="BI71" s="50">
        <v>4255.4601296411656</v>
      </c>
      <c r="BJ71" s="50">
        <v>4086.6187763851531</v>
      </c>
      <c r="BK71" s="50">
        <v>0.041315660328209609</v>
      </c>
      <c r="BL71" s="50">
        <v>0</v>
      </c>
      <c r="BM71" s="50">
        <v>0</v>
      </c>
      <c r="BN71" s="67">
        <v>1734919.07394739</v>
      </c>
      <c r="BO71" s="50">
        <v>4596.3452638597064</v>
      </c>
      <c r="BP71" s="50" t="s">
        <v>325</v>
      </c>
      <c r="BQ71" s="50">
        <v>4626.4508638597072</v>
      </c>
      <c r="BR71" s="508">
        <v>0.037423225584336306</v>
      </c>
      <c r="BS71" s="50">
        <v>-3572.5499999999988</v>
      </c>
      <c r="BT71" s="50">
        <v>1731346.52394739</v>
      </c>
      <c r="BU71" s="50">
        <v>-3750</v>
      </c>
      <c r="BV71" s="67">
        <v>1727596.52394739</v>
      </c>
      <c r="BY71" s="40">
        <v>8732336</v>
      </c>
    </row>
    <row r="72" spans="1:77">
      <c r="A72" s="40">
        <v>145423</v>
      </c>
      <c r="B72" s="40">
        <v>8732009</v>
      </c>
      <c r="C72" s="40" t="s">
        <v>148</v>
      </c>
      <c r="D72" s="507">
        <v>150</v>
      </c>
      <c r="E72" s="507">
        <v>150</v>
      </c>
      <c r="F72" s="507">
        <v>0</v>
      </c>
      <c r="G72" s="50">
        <v>508431.503353468</v>
      </c>
      <c r="H72" s="50">
        <v>0</v>
      </c>
      <c r="I72" s="50">
        <v>0</v>
      </c>
      <c r="J72" s="50">
        <v>20133.528239782576</v>
      </c>
      <c r="K72" s="50">
        <v>0</v>
      </c>
      <c r="L72" s="50">
        <v>29571.119602180654</v>
      </c>
      <c r="M72" s="50">
        <v>0</v>
      </c>
      <c r="N72" s="50">
        <v>4134.5638349553492</v>
      </c>
      <c r="O72" s="50">
        <v>3355.5880399637617</v>
      </c>
      <c r="P72" s="50">
        <v>22849.956653086589</v>
      </c>
      <c r="Q72" s="50">
        <v>0</v>
      </c>
      <c r="R72" s="50">
        <v>0</v>
      </c>
      <c r="S72" s="50">
        <v>0</v>
      </c>
      <c r="T72" s="50">
        <v>0</v>
      </c>
      <c r="U72" s="50">
        <v>0</v>
      </c>
      <c r="V72" s="50">
        <v>0</v>
      </c>
      <c r="W72" s="50">
        <v>0</v>
      </c>
      <c r="X72" s="50">
        <v>0</v>
      </c>
      <c r="Y72" s="50">
        <v>0</v>
      </c>
      <c r="Z72" s="50">
        <v>5346.8161076345623</v>
      </c>
      <c r="AA72" s="50">
        <v>0</v>
      </c>
      <c r="AB72" s="50">
        <v>54905.809303907</v>
      </c>
      <c r="AC72" s="50">
        <v>0</v>
      </c>
      <c r="AD72" s="50">
        <v>0</v>
      </c>
      <c r="AE72" s="50">
        <v>0</v>
      </c>
      <c r="AF72" s="50">
        <v>127831.92533195284</v>
      </c>
      <c r="AG72" s="50">
        <v>0</v>
      </c>
      <c r="AH72" s="50">
        <v>0</v>
      </c>
      <c r="AI72" s="50">
        <v>0</v>
      </c>
      <c r="AJ72" s="50">
        <v>2764.8</v>
      </c>
      <c r="AK72" s="50">
        <v>0</v>
      </c>
      <c r="AL72" s="50">
        <v>0</v>
      </c>
      <c r="AM72" s="50">
        <v>0</v>
      </c>
      <c r="AN72" s="50">
        <v>0</v>
      </c>
      <c r="AO72" s="50">
        <v>0</v>
      </c>
      <c r="AP72" s="50">
        <v>0</v>
      </c>
      <c r="AQ72" s="50">
        <v>0</v>
      </c>
      <c r="AR72" s="50">
        <v>0</v>
      </c>
      <c r="AS72" s="50">
        <v>508431.503353468</v>
      </c>
      <c r="AT72" s="50">
        <v>140297.38178151048</v>
      </c>
      <c r="AU72" s="50">
        <v>130596.72533195284</v>
      </c>
      <c r="AV72" s="50">
        <v>82939.050568166829</v>
      </c>
      <c r="AW72" s="67">
        <v>779325.61046693125</v>
      </c>
      <c r="AX72" s="50">
        <v>776560.8104669312</v>
      </c>
      <c r="AY72" s="50">
        <v>4405</v>
      </c>
      <c r="AZ72" s="50">
        <v>660750</v>
      </c>
      <c r="BA72" s="50">
        <v>0</v>
      </c>
      <c r="BB72" s="50">
        <v>0</v>
      </c>
      <c r="BC72" s="50">
        <v>779325.61046693125</v>
      </c>
      <c r="BD72" s="50">
        <v>779325.61046693125</v>
      </c>
      <c r="BE72" s="50">
        <v>0</v>
      </c>
      <c r="BF72" s="50">
        <v>663514.8</v>
      </c>
      <c r="BG72" s="50">
        <v>532918.07466804713</v>
      </c>
      <c r="BH72" s="50">
        <v>648728.88513497834</v>
      </c>
      <c r="BI72" s="50">
        <v>4324.8592342331885</v>
      </c>
      <c r="BJ72" s="50">
        <v>4181.2576016245284</v>
      </c>
      <c r="BK72" s="50">
        <v>0.034344124732441049</v>
      </c>
      <c r="BL72" s="50">
        <v>0</v>
      </c>
      <c r="BM72" s="50">
        <v>0</v>
      </c>
      <c r="BN72" s="67">
        <v>779325.61046693125</v>
      </c>
      <c r="BO72" s="50">
        <v>5177.0720697795414</v>
      </c>
      <c r="BP72" s="50" t="s">
        <v>325</v>
      </c>
      <c r="BQ72" s="50">
        <v>5195.5040697795421</v>
      </c>
      <c r="BR72" s="508">
        <v>0.044663451069252735</v>
      </c>
      <c r="BS72" s="50">
        <v>0</v>
      </c>
      <c r="BT72" s="50">
        <v>779325.61046693125</v>
      </c>
      <c r="BU72" s="50">
        <v>0</v>
      </c>
      <c r="BV72" s="67">
        <v>779325.61046693125</v>
      </c>
      <c r="BY72" s="40">
        <v>8732009</v>
      </c>
    </row>
    <row r="73" spans="1:77">
      <c r="A73" s="40">
        <v>110606</v>
      </c>
      <c r="B73" s="40">
        <v>8732010</v>
      </c>
      <c r="C73" s="40" t="s">
        <v>30</v>
      </c>
      <c r="D73" s="507">
        <v>110</v>
      </c>
      <c r="E73" s="507">
        <v>110</v>
      </c>
      <c r="F73" s="507">
        <v>0</v>
      </c>
      <c r="G73" s="50">
        <v>372849.76912587654</v>
      </c>
      <c r="H73" s="50">
        <v>0</v>
      </c>
      <c r="I73" s="50">
        <v>0</v>
      </c>
      <c r="J73" s="50">
        <v>6711.17607992751</v>
      </c>
      <c r="K73" s="50">
        <v>0</v>
      </c>
      <c r="L73" s="50">
        <v>9857.03986739353</v>
      </c>
      <c r="M73" s="50">
        <v>0</v>
      </c>
      <c r="N73" s="50">
        <v>0</v>
      </c>
      <c r="O73" s="50">
        <v>0</v>
      </c>
      <c r="P73" s="50">
        <v>0</v>
      </c>
      <c r="Q73" s="50">
        <v>0</v>
      </c>
      <c r="R73" s="50">
        <v>0</v>
      </c>
      <c r="S73" s="50">
        <v>0</v>
      </c>
      <c r="T73" s="50">
        <v>0</v>
      </c>
      <c r="U73" s="50">
        <v>0</v>
      </c>
      <c r="V73" s="50">
        <v>0</v>
      </c>
      <c r="W73" s="50">
        <v>0</v>
      </c>
      <c r="X73" s="50">
        <v>0</v>
      </c>
      <c r="Y73" s="50">
        <v>0</v>
      </c>
      <c r="Z73" s="50">
        <v>5422.6574708634253</v>
      </c>
      <c r="AA73" s="50">
        <v>0</v>
      </c>
      <c r="AB73" s="50">
        <v>30278.938954360525</v>
      </c>
      <c r="AC73" s="50">
        <v>0</v>
      </c>
      <c r="AD73" s="50">
        <v>4152.5401994551557</v>
      </c>
      <c r="AE73" s="50">
        <v>0</v>
      </c>
      <c r="AF73" s="50">
        <v>127831.92533195284</v>
      </c>
      <c r="AG73" s="50">
        <v>17800.271028037383</v>
      </c>
      <c r="AH73" s="50">
        <v>0</v>
      </c>
      <c r="AI73" s="50">
        <v>0</v>
      </c>
      <c r="AJ73" s="50">
        <v>12275</v>
      </c>
      <c r="AK73" s="50">
        <v>0</v>
      </c>
      <c r="AL73" s="50">
        <v>0</v>
      </c>
      <c r="AM73" s="50">
        <v>0</v>
      </c>
      <c r="AN73" s="50">
        <v>0</v>
      </c>
      <c r="AO73" s="50">
        <v>0</v>
      </c>
      <c r="AP73" s="50">
        <v>0</v>
      </c>
      <c r="AQ73" s="50">
        <v>0</v>
      </c>
      <c r="AR73" s="50">
        <v>0</v>
      </c>
      <c r="AS73" s="50">
        <v>372849.76912587654</v>
      </c>
      <c r="AT73" s="50">
        <v>56422.352572000149</v>
      </c>
      <c r="AU73" s="50">
        <v>157907.19635999022</v>
      </c>
      <c r="AV73" s="50">
        <v>37653.330271746934</v>
      </c>
      <c r="AW73" s="67">
        <v>587179.318057867</v>
      </c>
      <c r="AX73" s="50">
        <v>574904.318057867</v>
      </c>
      <c r="AY73" s="50">
        <v>4405</v>
      </c>
      <c r="AZ73" s="50">
        <v>484550</v>
      </c>
      <c r="BA73" s="50">
        <v>0</v>
      </c>
      <c r="BB73" s="50">
        <v>0</v>
      </c>
      <c r="BC73" s="50">
        <v>587179.318057867</v>
      </c>
      <c r="BD73" s="50">
        <v>587179.318057867</v>
      </c>
      <c r="BE73" s="50">
        <v>0</v>
      </c>
      <c r="BF73" s="50">
        <v>496825</v>
      </c>
      <c r="BG73" s="50">
        <v>338917.80364000978</v>
      </c>
      <c r="BH73" s="50">
        <v>429272.12169787678</v>
      </c>
      <c r="BI73" s="50">
        <v>3902.4738336170617</v>
      </c>
      <c r="BJ73" s="50">
        <v>3887.3533789248359</v>
      </c>
      <c r="BK73" s="50">
        <v>0.0038896527324222487</v>
      </c>
      <c r="BL73" s="50">
        <v>0.0011103472675777514</v>
      </c>
      <c r="BM73" s="50">
        <v>474.79434226381642</v>
      </c>
      <c r="BN73" s="67">
        <v>587654.11240013083</v>
      </c>
      <c r="BO73" s="50">
        <v>5230.7192036375527</v>
      </c>
      <c r="BP73" s="50" t="s">
        <v>325</v>
      </c>
      <c r="BQ73" s="50">
        <v>5342.3101127284617</v>
      </c>
      <c r="BR73" s="508">
        <v>-0.044237872376672316</v>
      </c>
      <c r="BS73" s="50">
        <v>-967.0999999999998</v>
      </c>
      <c r="BT73" s="50">
        <v>586687.01240013086</v>
      </c>
      <c r="BU73" s="50">
        <v>-1100</v>
      </c>
      <c r="BV73" s="67">
        <v>585587.01240013086</v>
      </c>
      <c r="BY73" s="40">
        <v>8732010</v>
      </c>
    </row>
    <row r="74" spans="1:77">
      <c r="A74" s="40">
        <v>110676</v>
      </c>
      <c r="B74" s="40">
        <v>8732208</v>
      </c>
      <c r="C74" s="40" t="s">
        <v>64</v>
      </c>
      <c r="D74" s="507">
        <v>207</v>
      </c>
      <c r="E74" s="507">
        <v>207</v>
      </c>
      <c r="F74" s="507">
        <v>0</v>
      </c>
      <c r="G74" s="50">
        <v>701635.47462778585</v>
      </c>
      <c r="H74" s="50">
        <v>0</v>
      </c>
      <c r="I74" s="50">
        <v>0</v>
      </c>
      <c r="J74" s="50">
        <v>16298.570479824028</v>
      </c>
      <c r="K74" s="50">
        <v>0</v>
      </c>
      <c r="L74" s="50">
        <v>23938.52539224154</v>
      </c>
      <c r="M74" s="50">
        <v>0</v>
      </c>
      <c r="N74" s="50">
        <v>0</v>
      </c>
      <c r="O74" s="50">
        <v>0</v>
      </c>
      <c r="P74" s="50">
        <v>0</v>
      </c>
      <c r="Q74" s="50">
        <v>0</v>
      </c>
      <c r="R74" s="50">
        <v>0</v>
      </c>
      <c r="S74" s="50">
        <v>0</v>
      </c>
      <c r="T74" s="50">
        <v>0</v>
      </c>
      <c r="U74" s="50">
        <v>0</v>
      </c>
      <c r="V74" s="50">
        <v>0</v>
      </c>
      <c r="W74" s="50">
        <v>0</v>
      </c>
      <c r="X74" s="50">
        <v>0</v>
      </c>
      <c r="Y74" s="50">
        <v>0</v>
      </c>
      <c r="Z74" s="50">
        <v>3223.1814842393824</v>
      </c>
      <c r="AA74" s="50">
        <v>0</v>
      </c>
      <c r="AB74" s="50">
        <v>80101.556688353739</v>
      </c>
      <c r="AC74" s="50">
        <v>0</v>
      </c>
      <c r="AD74" s="50">
        <v>0</v>
      </c>
      <c r="AE74" s="50">
        <v>0</v>
      </c>
      <c r="AF74" s="50">
        <v>127831.92533195284</v>
      </c>
      <c r="AG74" s="50">
        <v>0</v>
      </c>
      <c r="AH74" s="50">
        <v>0</v>
      </c>
      <c r="AI74" s="50">
        <v>0</v>
      </c>
      <c r="AJ74" s="50">
        <v>20004.22</v>
      </c>
      <c r="AK74" s="50">
        <v>0</v>
      </c>
      <c r="AL74" s="50">
        <v>0</v>
      </c>
      <c r="AM74" s="50">
        <v>0</v>
      </c>
      <c r="AN74" s="50">
        <v>0</v>
      </c>
      <c r="AO74" s="50">
        <v>0</v>
      </c>
      <c r="AP74" s="50">
        <v>0</v>
      </c>
      <c r="AQ74" s="50">
        <v>0</v>
      </c>
      <c r="AR74" s="50">
        <v>0</v>
      </c>
      <c r="AS74" s="50">
        <v>701635.47462778585</v>
      </c>
      <c r="AT74" s="50">
        <v>123561.8340446587</v>
      </c>
      <c r="AU74" s="50">
        <v>147836.14533195284</v>
      </c>
      <c r="AV74" s="50">
        <v>82167.5385746329</v>
      </c>
      <c r="AW74" s="67">
        <v>973033.45400439738</v>
      </c>
      <c r="AX74" s="50">
        <v>953029.23400439741</v>
      </c>
      <c r="AY74" s="50">
        <v>4405</v>
      </c>
      <c r="AZ74" s="50">
        <v>911835</v>
      </c>
      <c r="BA74" s="50">
        <v>0</v>
      </c>
      <c r="BB74" s="50">
        <v>0</v>
      </c>
      <c r="BC74" s="50">
        <v>973033.45400439738</v>
      </c>
      <c r="BD74" s="50">
        <v>973033.45400439738</v>
      </c>
      <c r="BE74" s="50">
        <v>0</v>
      </c>
      <c r="BF74" s="50">
        <v>931839.22</v>
      </c>
      <c r="BG74" s="50">
        <v>784003.07466804713</v>
      </c>
      <c r="BH74" s="50">
        <v>825197.30867244455</v>
      </c>
      <c r="BI74" s="50">
        <v>3986.4604283692975</v>
      </c>
      <c r="BJ74" s="50">
        <v>3852.2801665265229</v>
      </c>
      <c r="BK74" s="50">
        <v>0.034831387137597689</v>
      </c>
      <c r="BL74" s="50">
        <v>0</v>
      </c>
      <c r="BM74" s="50">
        <v>0</v>
      </c>
      <c r="BN74" s="67">
        <v>973033.45400439738</v>
      </c>
      <c r="BO74" s="50">
        <v>4604.0059613739</v>
      </c>
      <c r="BP74" s="50" t="s">
        <v>325</v>
      </c>
      <c r="BQ74" s="50">
        <v>4700.6447053352531</v>
      </c>
      <c r="BR74" s="508">
        <v>0.038709705401906325</v>
      </c>
      <c r="BS74" s="50">
        <v>-1855.5000000000002</v>
      </c>
      <c r="BT74" s="50">
        <v>971177.95400439738</v>
      </c>
      <c r="BU74" s="50">
        <v>-2070</v>
      </c>
      <c r="BV74" s="67">
        <v>969107.95400439738</v>
      </c>
      <c r="BY74" s="40">
        <v>8732208</v>
      </c>
    </row>
    <row r="75" spans="1:77">
      <c r="A75" s="40">
        <v>110812</v>
      </c>
      <c r="B75" s="40">
        <v>8733065</v>
      </c>
      <c r="C75" s="40" t="s">
        <v>115</v>
      </c>
      <c r="D75" s="507">
        <v>95</v>
      </c>
      <c r="E75" s="507">
        <v>95</v>
      </c>
      <c r="F75" s="507">
        <v>0</v>
      </c>
      <c r="G75" s="50">
        <v>322006.61879052978</v>
      </c>
      <c r="H75" s="50">
        <v>0</v>
      </c>
      <c r="I75" s="50">
        <v>0</v>
      </c>
      <c r="J75" s="50">
        <v>6231.8063599327052</v>
      </c>
      <c r="K75" s="50">
        <v>0</v>
      </c>
      <c r="L75" s="50">
        <v>9152.96559115116</v>
      </c>
      <c r="M75" s="50">
        <v>0</v>
      </c>
      <c r="N75" s="50">
        <v>2296.9799083085313</v>
      </c>
      <c r="O75" s="50">
        <v>0</v>
      </c>
      <c r="P75" s="50">
        <v>0</v>
      </c>
      <c r="Q75" s="50">
        <v>0</v>
      </c>
      <c r="R75" s="50">
        <v>0</v>
      </c>
      <c r="S75" s="50">
        <v>0</v>
      </c>
      <c r="T75" s="50">
        <v>0</v>
      </c>
      <c r="U75" s="50">
        <v>0</v>
      </c>
      <c r="V75" s="50">
        <v>0</v>
      </c>
      <c r="W75" s="50">
        <v>0</v>
      </c>
      <c r="X75" s="50">
        <v>0</v>
      </c>
      <c r="Y75" s="50">
        <v>0</v>
      </c>
      <c r="Z75" s="50">
        <v>0</v>
      </c>
      <c r="AA75" s="50">
        <v>0</v>
      </c>
      <c r="AB75" s="50">
        <v>19531.784695868355</v>
      </c>
      <c r="AC75" s="50">
        <v>0</v>
      </c>
      <c r="AD75" s="50">
        <v>0</v>
      </c>
      <c r="AE75" s="50">
        <v>0</v>
      </c>
      <c r="AF75" s="50">
        <v>127831.92533195284</v>
      </c>
      <c r="AG75" s="50">
        <v>10091.90654205606</v>
      </c>
      <c r="AH75" s="50">
        <v>0</v>
      </c>
      <c r="AI75" s="50">
        <v>0</v>
      </c>
      <c r="AJ75" s="50">
        <v>11906.75</v>
      </c>
      <c r="AK75" s="50">
        <v>0</v>
      </c>
      <c r="AL75" s="50">
        <v>0</v>
      </c>
      <c r="AM75" s="50">
        <v>0</v>
      </c>
      <c r="AN75" s="50">
        <v>0</v>
      </c>
      <c r="AO75" s="50">
        <v>0</v>
      </c>
      <c r="AP75" s="50">
        <v>0</v>
      </c>
      <c r="AQ75" s="50">
        <v>0</v>
      </c>
      <c r="AR75" s="50">
        <v>0</v>
      </c>
      <c r="AS75" s="50">
        <v>322006.61879052978</v>
      </c>
      <c r="AT75" s="50">
        <v>37213.536555260755</v>
      </c>
      <c r="AU75" s="50">
        <v>149830.5818740089</v>
      </c>
      <c r="AV75" s="50">
        <v>31370.912366912329</v>
      </c>
      <c r="AW75" s="67">
        <v>509050.73721979943</v>
      </c>
      <c r="AX75" s="50">
        <v>497143.98721979943</v>
      </c>
      <c r="AY75" s="50">
        <v>4405</v>
      </c>
      <c r="AZ75" s="50">
        <v>418475</v>
      </c>
      <c r="BA75" s="50">
        <v>0</v>
      </c>
      <c r="BB75" s="50">
        <v>0</v>
      </c>
      <c r="BC75" s="50">
        <v>509050.73721979943</v>
      </c>
      <c r="BD75" s="50">
        <v>509050.73721979943</v>
      </c>
      <c r="BE75" s="50">
        <v>0</v>
      </c>
      <c r="BF75" s="50">
        <v>430381.75</v>
      </c>
      <c r="BG75" s="50">
        <v>280551.16812599113</v>
      </c>
      <c r="BH75" s="50">
        <v>359220.15534579055</v>
      </c>
      <c r="BI75" s="50">
        <v>3781.2647931135848</v>
      </c>
      <c r="BJ75" s="50">
        <v>3592.0983024041611</v>
      </c>
      <c r="BK75" s="50">
        <v>0.052661835725045757</v>
      </c>
      <c r="BL75" s="50">
        <v>0</v>
      </c>
      <c r="BM75" s="50">
        <v>0</v>
      </c>
      <c r="BN75" s="67">
        <v>509050.73721979943</v>
      </c>
      <c r="BO75" s="50">
        <v>5233.0946023136785</v>
      </c>
      <c r="BP75" s="50" t="s">
        <v>325</v>
      </c>
      <c r="BQ75" s="50">
        <v>5358.428812839994</v>
      </c>
      <c r="BR75" s="508">
        <v>0.03241908162695073</v>
      </c>
      <c r="BS75" s="50">
        <v>-839.44999999999993</v>
      </c>
      <c r="BT75" s="50">
        <v>508211.28721979941</v>
      </c>
      <c r="BU75" s="50">
        <v>-950</v>
      </c>
      <c r="BV75" s="67">
        <v>507261.28721979941</v>
      </c>
      <c r="BY75" s="40">
        <v>8733065</v>
      </c>
    </row>
    <row r="76" spans="1:77">
      <c r="A76" s="40">
        <v>110788</v>
      </c>
      <c r="B76" s="40">
        <v>8733014</v>
      </c>
      <c r="C76" s="40" t="s">
        <v>102</v>
      </c>
      <c r="D76" s="507">
        <v>413</v>
      </c>
      <c r="E76" s="507">
        <v>413</v>
      </c>
      <c r="F76" s="507">
        <v>0</v>
      </c>
      <c r="G76" s="50">
        <v>1399881.4058998821</v>
      </c>
      <c r="H76" s="50">
        <v>0</v>
      </c>
      <c r="I76" s="50">
        <v>0</v>
      </c>
      <c r="J76" s="50">
        <v>25885.964879720545</v>
      </c>
      <c r="K76" s="50">
        <v>0</v>
      </c>
      <c r="L76" s="50">
        <v>38020.010917089545</v>
      </c>
      <c r="M76" s="50">
        <v>0</v>
      </c>
      <c r="N76" s="50">
        <v>0</v>
      </c>
      <c r="O76" s="50">
        <v>559.264673327294</v>
      </c>
      <c r="P76" s="50">
        <v>0</v>
      </c>
      <c r="Q76" s="50">
        <v>0</v>
      </c>
      <c r="R76" s="50">
        <v>0</v>
      </c>
      <c r="S76" s="50">
        <v>0</v>
      </c>
      <c r="T76" s="50">
        <v>0</v>
      </c>
      <c r="U76" s="50">
        <v>0</v>
      </c>
      <c r="V76" s="50">
        <v>0</v>
      </c>
      <c r="W76" s="50">
        <v>0</v>
      </c>
      <c r="X76" s="50">
        <v>0</v>
      </c>
      <c r="Y76" s="50">
        <v>0</v>
      </c>
      <c r="Z76" s="50">
        <v>5997.2957552695061</v>
      </c>
      <c r="AA76" s="50">
        <v>0</v>
      </c>
      <c r="AB76" s="50">
        <v>84503.003239020312</v>
      </c>
      <c r="AC76" s="50">
        <v>0</v>
      </c>
      <c r="AD76" s="50">
        <v>0</v>
      </c>
      <c r="AE76" s="50">
        <v>0</v>
      </c>
      <c r="AF76" s="50">
        <v>127831.92533195284</v>
      </c>
      <c r="AG76" s="50">
        <v>0</v>
      </c>
      <c r="AH76" s="50">
        <v>0</v>
      </c>
      <c r="AI76" s="50">
        <v>0</v>
      </c>
      <c r="AJ76" s="50">
        <v>44604</v>
      </c>
      <c r="AK76" s="50">
        <v>0</v>
      </c>
      <c r="AL76" s="50">
        <v>0</v>
      </c>
      <c r="AM76" s="50">
        <v>0</v>
      </c>
      <c r="AN76" s="50">
        <v>0</v>
      </c>
      <c r="AO76" s="50">
        <v>0</v>
      </c>
      <c r="AP76" s="50">
        <v>0</v>
      </c>
      <c r="AQ76" s="50">
        <v>0</v>
      </c>
      <c r="AR76" s="50">
        <v>0</v>
      </c>
      <c r="AS76" s="50">
        <v>1399881.4058998821</v>
      </c>
      <c r="AT76" s="50">
        <v>154965.53946442722</v>
      </c>
      <c r="AU76" s="50">
        <v>172435.92533195284</v>
      </c>
      <c r="AV76" s="50">
        <v>128829.28189622854</v>
      </c>
      <c r="AW76" s="67">
        <v>1727282.870696262</v>
      </c>
      <c r="AX76" s="50">
        <v>1682678.870696262</v>
      </c>
      <c r="AY76" s="50">
        <v>4405</v>
      </c>
      <c r="AZ76" s="50">
        <v>1819265</v>
      </c>
      <c r="BA76" s="50">
        <v>136586.129303738</v>
      </c>
      <c r="BB76" s="50">
        <v>0</v>
      </c>
      <c r="BC76" s="50">
        <v>1863869</v>
      </c>
      <c r="BD76" s="50">
        <v>1863869</v>
      </c>
      <c r="BE76" s="50">
        <v>0</v>
      </c>
      <c r="BF76" s="50">
        <v>1863869</v>
      </c>
      <c r="BG76" s="50">
        <v>1691433.0746680473</v>
      </c>
      <c r="BH76" s="50">
        <v>1691433.0746680473</v>
      </c>
      <c r="BI76" s="50">
        <v>4095.4795996805019</v>
      </c>
      <c r="BJ76" s="50">
        <v>4069.1957570295272</v>
      </c>
      <c r="BK76" s="50">
        <v>0.0064592229571579264</v>
      </c>
      <c r="BL76" s="50">
        <v>0</v>
      </c>
      <c r="BM76" s="50">
        <v>0</v>
      </c>
      <c r="BN76" s="67">
        <v>1863869</v>
      </c>
      <c r="BO76" s="50">
        <v>4405</v>
      </c>
      <c r="BP76" s="50" t="s">
        <v>325</v>
      </c>
      <c r="BQ76" s="50">
        <v>4513</v>
      </c>
      <c r="BR76" s="508">
        <v>0.0039366826220441631</v>
      </c>
      <c r="BS76" s="50">
        <v>-3637.7000000000007</v>
      </c>
      <c r="BT76" s="50">
        <v>1860231.3</v>
      </c>
      <c r="BU76" s="50">
        <v>-4130</v>
      </c>
      <c r="BV76" s="67">
        <v>1856101.3</v>
      </c>
      <c r="BY76" s="40">
        <v>8733014</v>
      </c>
    </row>
    <row r="77" spans="1:77">
      <c r="A77" s="40">
        <v>110754</v>
      </c>
      <c r="B77" s="40">
        <v>8732321</v>
      </c>
      <c r="C77" s="40" t="s">
        <v>81</v>
      </c>
      <c r="D77" s="507">
        <v>446</v>
      </c>
      <c r="E77" s="507">
        <v>446</v>
      </c>
      <c r="F77" s="507">
        <v>0</v>
      </c>
      <c r="G77" s="50">
        <v>1511736.336637645</v>
      </c>
      <c r="H77" s="50">
        <v>0</v>
      </c>
      <c r="I77" s="50">
        <v>0</v>
      </c>
      <c r="J77" s="50">
        <v>43622.644519528934</v>
      </c>
      <c r="K77" s="50">
        <v>0</v>
      </c>
      <c r="L77" s="50">
        <v>65478.907690542765</v>
      </c>
      <c r="M77" s="50">
        <v>0</v>
      </c>
      <c r="N77" s="50">
        <v>32229.983252760579</v>
      </c>
      <c r="O77" s="50">
        <v>2802.607239370489</v>
      </c>
      <c r="P77" s="50">
        <v>0</v>
      </c>
      <c r="Q77" s="50">
        <v>960.89391064130825</v>
      </c>
      <c r="R77" s="50">
        <v>0</v>
      </c>
      <c r="S77" s="50">
        <v>0</v>
      </c>
      <c r="T77" s="50">
        <v>0</v>
      </c>
      <c r="U77" s="50">
        <v>0</v>
      </c>
      <c r="V77" s="50">
        <v>0</v>
      </c>
      <c r="W77" s="50">
        <v>0</v>
      </c>
      <c r="X77" s="50">
        <v>0</v>
      </c>
      <c r="Y77" s="50">
        <v>0</v>
      </c>
      <c r="Z77" s="50">
        <v>11837.697135334871</v>
      </c>
      <c r="AA77" s="50">
        <v>0</v>
      </c>
      <c r="AB77" s="50">
        <v>176644.92700330634</v>
      </c>
      <c r="AC77" s="50">
        <v>0</v>
      </c>
      <c r="AD77" s="50">
        <v>0</v>
      </c>
      <c r="AE77" s="50">
        <v>0</v>
      </c>
      <c r="AF77" s="50">
        <v>127831.92533195284</v>
      </c>
      <c r="AG77" s="50">
        <v>0</v>
      </c>
      <c r="AH77" s="50">
        <v>0</v>
      </c>
      <c r="AI77" s="50">
        <v>0</v>
      </c>
      <c r="AJ77" s="50">
        <v>56001</v>
      </c>
      <c r="AK77" s="50">
        <v>0</v>
      </c>
      <c r="AL77" s="50">
        <v>0</v>
      </c>
      <c r="AM77" s="50">
        <v>0</v>
      </c>
      <c r="AN77" s="50">
        <v>0</v>
      </c>
      <c r="AO77" s="50">
        <v>0</v>
      </c>
      <c r="AP77" s="50">
        <v>0</v>
      </c>
      <c r="AQ77" s="50">
        <v>0</v>
      </c>
      <c r="AR77" s="50">
        <v>0</v>
      </c>
      <c r="AS77" s="50">
        <v>1511736.336637645</v>
      </c>
      <c r="AT77" s="50">
        <v>333577.66075148527</v>
      </c>
      <c r="AU77" s="50">
        <v>183832.92533195284</v>
      </c>
      <c r="AV77" s="50">
        <v>208099.66587283302</v>
      </c>
      <c r="AW77" s="67">
        <v>2029146.922721083</v>
      </c>
      <c r="AX77" s="50">
        <v>1973145.922721083</v>
      </c>
      <c r="AY77" s="50">
        <v>4405</v>
      </c>
      <c r="AZ77" s="50">
        <v>1964630</v>
      </c>
      <c r="BA77" s="50">
        <v>0</v>
      </c>
      <c r="BB77" s="50">
        <v>0</v>
      </c>
      <c r="BC77" s="50">
        <v>2029146.922721083</v>
      </c>
      <c r="BD77" s="50">
        <v>2029146.9227210828</v>
      </c>
      <c r="BE77" s="50">
        <v>0</v>
      </c>
      <c r="BF77" s="50">
        <v>2020631</v>
      </c>
      <c r="BG77" s="50">
        <v>1836798.0746680473</v>
      </c>
      <c r="BH77" s="50">
        <v>1845313.9973891303</v>
      </c>
      <c r="BI77" s="50">
        <v>4137.475330468902</v>
      </c>
      <c r="BJ77" s="50">
        <v>4102.1635528431552</v>
      </c>
      <c r="BK77" s="50">
        <v>0.0086080862381200454</v>
      </c>
      <c r="BL77" s="50">
        <v>0</v>
      </c>
      <c r="BM77" s="50">
        <v>0</v>
      </c>
      <c r="BN77" s="67">
        <v>2029146.922721083</v>
      </c>
      <c r="BO77" s="50">
        <v>4424.0939971324733</v>
      </c>
      <c r="BP77" s="50" t="s">
        <v>325</v>
      </c>
      <c r="BQ77" s="50">
        <v>4549.6567774015311</v>
      </c>
      <c r="BR77" s="508">
        <v>0.0071618230208079225</v>
      </c>
      <c r="BS77" s="50">
        <v>-4080.3500000000004</v>
      </c>
      <c r="BT77" s="50">
        <v>2025066.572721083</v>
      </c>
      <c r="BU77" s="50">
        <v>-4460</v>
      </c>
      <c r="BV77" s="67">
        <v>2020606.572721083</v>
      </c>
      <c r="BY77" s="40">
        <v>8732321</v>
      </c>
    </row>
    <row r="78" spans="1:77">
      <c r="A78" s="40">
        <v>110607</v>
      </c>
      <c r="B78" s="40">
        <v>8732011</v>
      </c>
      <c r="C78" s="40" t="s">
        <v>31</v>
      </c>
      <c r="D78" s="507">
        <v>89</v>
      </c>
      <c r="E78" s="507">
        <v>89</v>
      </c>
      <c r="F78" s="507">
        <v>0</v>
      </c>
      <c r="G78" s="50">
        <v>301669.35865639104</v>
      </c>
      <c r="H78" s="50">
        <v>0</v>
      </c>
      <c r="I78" s="50">
        <v>0</v>
      </c>
      <c r="J78" s="50">
        <v>4793.6971999482412</v>
      </c>
      <c r="K78" s="50">
        <v>0</v>
      </c>
      <c r="L78" s="50">
        <v>7040.742762423979</v>
      </c>
      <c r="M78" s="50">
        <v>0</v>
      </c>
      <c r="N78" s="50">
        <v>0</v>
      </c>
      <c r="O78" s="50">
        <v>0</v>
      </c>
      <c r="P78" s="50">
        <v>0</v>
      </c>
      <c r="Q78" s="50">
        <v>0</v>
      </c>
      <c r="R78" s="50">
        <v>0</v>
      </c>
      <c r="S78" s="50">
        <v>0</v>
      </c>
      <c r="T78" s="50">
        <v>0</v>
      </c>
      <c r="U78" s="50">
        <v>0</v>
      </c>
      <c r="V78" s="50">
        <v>0</v>
      </c>
      <c r="W78" s="50">
        <v>0</v>
      </c>
      <c r="X78" s="50">
        <v>0</v>
      </c>
      <c r="Y78" s="50">
        <v>0</v>
      </c>
      <c r="Z78" s="50">
        <v>1339.0186659162769</v>
      </c>
      <c r="AA78" s="50">
        <v>0</v>
      </c>
      <c r="AB78" s="50">
        <v>17560.266852228138</v>
      </c>
      <c r="AC78" s="50">
        <v>0</v>
      </c>
      <c r="AD78" s="50">
        <v>622.881029918278</v>
      </c>
      <c r="AE78" s="50">
        <v>0</v>
      </c>
      <c r="AF78" s="50">
        <v>127831.92533195284</v>
      </c>
      <c r="AG78" s="50">
        <v>0</v>
      </c>
      <c r="AH78" s="50">
        <v>0</v>
      </c>
      <c r="AI78" s="50">
        <v>0</v>
      </c>
      <c r="AJ78" s="50">
        <v>10679.25</v>
      </c>
      <c r="AK78" s="50">
        <v>0</v>
      </c>
      <c r="AL78" s="50">
        <v>0</v>
      </c>
      <c r="AM78" s="50">
        <v>0</v>
      </c>
      <c r="AN78" s="50">
        <v>6197</v>
      </c>
      <c r="AO78" s="50">
        <v>0</v>
      </c>
      <c r="AP78" s="50">
        <v>0</v>
      </c>
      <c r="AQ78" s="50">
        <v>0</v>
      </c>
      <c r="AR78" s="50">
        <v>0</v>
      </c>
      <c r="AS78" s="50">
        <v>301669.35865639104</v>
      </c>
      <c r="AT78" s="50">
        <v>31356.606510434915</v>
      </c>
      <c r="AU78" s="50">
        <v>144708.17533195284</v>
      </c>
      <c r="AV78" s="50">
        <v>27185.725599123347</v>
      </c>
      <c r="AW78" s="67">
        <v>477734.14049877878</v>
      </c>
      <c r="AX78" s="50">
        <v>460857.89049877878</v>
      </c>
      <c r="AY78" s="50">
        <v>4405</v>
      </c>
      <c r="AZ78" s="50">
        <v>392045</v>
      </c>
      <c r="BA78" s="50">
        <v>0</v>
      </c>
      <c r="BB78" s="50">
        <v>0</v>
      </c>
      <c r="BC78" s="50">
        <v>477734.14049877878</v>
      </c>
      <c r="BD78" s="50">
        <v>477734.14049877878</v>
      </c>
      <c r="BE78" s="50">
        <v>0</v>
      </c>
      <c r="BF78" s="50">
        <v>408921.25</v>
      </c>
      <c r="BG78" s="50">
        <v>270410.07466804713</v>
      </c>
      <c r="BH78" s="50">
        <v>339222.96516682592</v>
      </c>
      <c r="BI78" s="50">
        <v>3811.4939906384934</v>
      </c>
      <c r="BJ78" s="50">
        <v>3727.5260698850684</v>
      </c>
      <c r="BK78" s="50">
        <v>0.02252644761677388</v>
      </c>
      <c r="BL78" s="50">
        <v>0</v>
      </c>
      <c r="BM78" s="50">
        <v>0</v>
      </c>
      <c r="BN78" s="67">
        <v>477734.14049877878</v>
      </c>
      <c r="BO78" s="50">
        <v>5178.1785449300987</v>
      </c>
      <c r="BP78" s="50" t="s">
        <v>325</v>
      </c>
      <c r="BQ78" s="50">
        <v>5367.7993314469522</v>
      </c>
      <c r="BR78" s="508">
        <v>0.0602619656997998</v>
      </c>
      <c r="BS78" s="50">
        <v>-776.30000000000007</v>
      </c>
      <c r="BT78" s="50">
        <v>476957.84049877879</v>
      </c>
      <c r="BU78" s="50">
        <v>-890</v>
      </c>
      <c r="BV78" s="67">
        <v>476067.84049877879</v>
      </c>
      <c r="BY78" s="40">
        <v>8732011</v>
      </c>
    </row>
    <row r="79" spans="1:77">
      <c r="A79" s="40">
        <v>110608</v>
      </c>
      <c r="B79" s="40">
        <v>8732012</v>
      </c>
      <c r="C79" s="40" t="s">
        <v>32</v>
      </c>
      <c r="D79" s="507">
        <v>89</v>
      </c>
      <c r="E79" s="507">
        <v>89</v>
      </c>
      <c r="F79" s="507">
        <v>0</v>
      </c>
      <c r="G79" s="50">
        <v>301669.35865639104</v>
      </c>
      <c r="H79" s="50">
        <v>0</v>
      </c>
      <c r="I79" s="50">
        <v>0</v>
      </c>
      <c r="J79" s="50">
        <v>11504.873279875772</v>
      </c>
      <c r="K79" s="50">
        <v>0</v>
      </c>
      <c r="L79" s="50">
        <v>17601.856906059889</v>
      </c>
      <c r="M79" s="50">
        <v>0</v>
      </c>
      <c r="N79" s="50">
        <v>0</v>
      </c>
      <c r="O79" s="50">
        <v>0</v>
      </c>
      <c r="P79" s="50">
        <v>0</v>
      </c>
      <c r="Q79" s="50">
        <v>0</v>
      </c>
      <c r="R79" s="50">
        <v>0</v>
      </c>
      <c r="S79" s="50">
        <v>0</v>
      </c>
      <c r="T79" s="50">
        <v>0</v>
      </c>
      <c r="U79" s="50">
        <v>0</v>
      </c>
      <c r="V79" s="50">
        <v>0</v>
      </c>
      <c r="W79" s="50">
        <v>0</v>
      </c>
      <c r="X79" s="50">
        <v>0</v>
      </c>
      <c r="Y79" s="50">
        <v>0</v>
      </c>
      <c r="Z79" s="50">
        <v>1393.3032064263934</v>
      </c>
      <c r="AA79" s="50">
        <v>0</v>
      </c>
      <c r="AB79" s="50">
        <v>41797.294507611135</v>
      </c>
      <c r="AC79" s="50">
        <v>0</v>
      </c>
      <c r="AD79" s="50">
        <v>1566.6401661580787</v>
      </c>
      <c r="AE79" s="50">
        <v>0</v>
      </c>
      <c r="AF79" s="50">
        <v>127831.92533195284</v>
      </c>
      <c r="AG79" s="50">
        <v>40902.814419225622</v>
      </c>
      <c r="AH79" s="50">
        <v>0</v>
      </c>
      <c r="AI79" s="50">
        <v>0</v>
      </c>
      <c r="AJ79" s="50">
        <v>15957.5</v>
      </c>
      <c r="AK79" s="50">
        <v>0</v>
      </c>
      <c r="AL79" s="50">
        <v>0</v>
      </c>
      <c r="AM79" s="50">
        <v>0</v>
      </c>
      <c r="AN79" s="50">
        <v>23339</v>
      </c>
      <c r="AO79" s="50">
        <v>0</v>
      </c>
      <c r="AP79" s="50">
        <v>0</v>
      </c>
      <c r="AQ79" s="50">
        <v>0</v>
      </c>
      <c r="AR79" s="50">
        <v>0</v>
      </c>
      <c r="AS79" s="50">
        <v>301669.35865639104</v>
      </c>
      <c r="AT79" s="50">
        <v>73863.96806613126</v>
      </c>
      <c r="AU79" s="50">
        <v>208031.23975117845</v>
      </c>
      <c r="AV79" s="50">
        <v>39819.617066402032</v>
      </c>
      <c r="AW79" s="67">
        <v>583564.56647370069</v>
      </c>
      <c r="AX79" s="50">
        <v>544268.06647370069</v>
      </c>
      <c r="AY79" s="50">
        <v>4405</v>
      </c>
      <c r="AZ79" s="50">
        <v>392045</v>
      </c>
      <c r="BA79" s="50">
        <v>0</v>
      </c>
      <c r="BB79" s="50">
        <v>0</v>
      </c>
      <c r="BC79" s="50">
        <v>583564.56647370069</v>
      </c>
      <c r="BD79" s="50">
        <v>583564.5664737008</v>
      </c>
      <c r="BE79" s="50">
        <v>0</v>
      </c>
      <c r="BF79" s="50">
        <v>431341.5</v>
      </c>
      <c r="BG79" s="50">
        <v>246649.26024882158</v>
      </c>
      <c r="BH79" s="50">
        <v>398872.32672252227</v>
      </c>
      <c r="BI79" s="50">
        <v>4481.7115362081149</v>
      </c>
      <c r="BJ79" s="50">
        <v>4111.2702949305794</v>
      </c>
      <c r="BK79" s="50">
        <v>0.090103840103704619</v>
      </c>
      <c r="BL79" s="50">
        <v>0</v>
      </c>
      <c r="BM79" s="50">
        <v>0</v>
      </c>
      <c r="BN79" s="67">
        <v>583564.56647370069</v>
      </c>
      <c r="BO79" s="50">
        <v>6115.3715334123672</v>
      </c>
      <c r="BP79" s="50" t="s">
        <v>325</v>
      </c>
      <c r="BQ79" s="50">
        <v>6556.9052412775354</v>
      </c>
      <c r="BR79" s="508">
        <v>0.058879277547216891</v>
      </c>
      <c r="BS79" s="50">
        <v>-841.40000000000009</v>
      </c>
      <c r="BT79" s="50">
        <v>582723.16647370066</v>
      </c>
      <c r="BU79" s="50">
        <v>-890</v>
      </c>
      <c r="BV79" s="67">
        <v>581833.16647370066</v>
      </c>
      <c r="BY79" s="40">
        <v>8732012</v>
      </c>
    </row>
    <row r="80" spans="1:77">
      <c r="A80" s="40">
        <v>110633</v>
      </c>
      <c r="B80" s="40">
        <v>8732068</v>
      </c>
      <c r="C80" s="40" t="s">
        <v>47</v>
      </c>
      <c r="D80" s="507">
        <v>86</v>
      </c>
      <c r="E80" s="507">
        <v>86</v>
      </c>
      <c r="F80" s="507">
        <v>0</v>
      </c>
      <c r="G80" s="50">
        <v>291500.72858932166</v>
      </c>
      <c r="H80" s="50">
        <v>0</v>
      </c>
      <c r="I80" s="50">
        <v>0</v>
      </c>
      <c r="J80" s="50">
        <v>12942.982439860225</v>
      </c>
      <c r="K80" s="50">
        <v>0</v>
      </c>
      <c r="L80" s="50">
        <v>19714.079734787087</v>
      </c>
      <c r="M80" s="50">
        <v>0</v>
      </c>
      <c r="N80" s="50">
        <v>4134.5638349553428</v>
      </c>
      <c r="O80" s="50">
        <v>5592.6467332729435</v>
      </c>
      <c r="P80" s="50">
        <v>18016.311976472116</v>
      </c>
      <c r="Q80" s="50">
        <v>0</v>
      </c>
      <c r="R80" s="50">
        <v>1527.9909824835004</v>
      </c>
      <c r="S80" s="50">
        <v>0</v>
      </c>
      <c r="T80" s="50">
        <v>0</v>
      </c>
      <c r="U80" s="50">
        <v>0</v>
      </c>
      <c r="V80" s="50">
        <v>0</v>
      </c>
      <c r="W80" s="50">
        <v>0</v>
      </c>
      <c r="X80" s="50">
        <v>0</v>
      </c>
      <c r="Y80" s="50">
        <v>0</v>
      </c>
      <c r="Z80" s="50">
        <v>638.6474795230165</v>
      </c>
      <c r="AA80" s="50">
        <v>0</v>
      </c>
      <c r="AB80" s="50">
        <v>25924.9373070302</v>
      </c>
      <c r="AC80" s="50">
        <v>0</v>
      </c>
      <c r="AD80" s="50">
        <v>0</v>
      </c>
      <c r="AE80" s="50">
        <v>0</v>
      </c>
      <c r="AF80" s="50">
        <v>127831.92533195284</v>
      </c>
      <c r="AG80" s="50">
        <v>4316.0827770360247</v>
      </c>
      <c r="AH80" s="50">
        <v>0</v>
      </c>
      <c r="AI80" s="50">
        <v>0</v>
      </c>
      <c r="AJ80" s="50">
        <v>9695.45</v>
      </c>
      <c r="AK80" s="50">
        <v>0</v>
      </c>
      <c r="AL80" s="50">
        <v>0</v>
      </c>
      <c r="AM80" s="50">
        <v>0</v>
      </c>
      <c r="AN80" s="50">
        <v>0</v>
      </c>
      <c r="AO80" s="50">
        <v>0</v>
      </c>
      <c r="AP80" s="50">
        <v>0</v>
      </c>
      <c r="AQ80" s="50">
        <v>0</v>
      </c>
      <c r="AR80" s="50">
        <v>0</v>
      </c>
      <c r="AS80" s="50">
        <v>291500.72858932166</v>
      </c>
      <c r="AT80" s="50">
        <v>88492.160488384427</v>
      </c>
      <c r="AU80" s="50">
        <v>141843.45810898888</v>
      </c>
      <c r="AV80" s="50">
        <v>54375.606866375543</v>
      </c>
      <c r="AW80" s="67">
        <v>521836.34718669497</v>
      </c>
      <c r="AX80" s="50">
        <v>512140.89718669496</v>
      </c>
      <c r="AY80" s="50">
        <v>4405</v>
      </c>
      <c r="AZ80" s="50">
        <v>378830</v>
      </c>
      <c r="BA80" s="50">
        <v>0</v>
      </c>
      <c r="BB80" s="50">
        <v>0</v>
      </c>
      <c r="BC80" s="50">
        <v>521836.34718669497</v>
      </c>
      <c r="BD80" s="50">
        <v>521836.34718669497</v>
      </c>
      <c r="BE80" s="50">
        <v>0</v>
      </c>
      <c r="BF80" s="50">
        <v>388525.45</v>
      </c>
      <c r="BG80" s="50">
        <v>246681.99189101113</v>
      </c>
      <c r="BH80" s="50">
        <v>379992.88907770609</v>
      </c>
      <c r="BI80" s="50">
        <v>4418.5219660198381</v>
      </c>
      <c r="BJ80" s="50">
        <v>4289.8411648557849</v>
      </c>
      <c r="BK80" s="50">
        <v>0.029996635357565561</v>
      </c>
      <c r="BL80" s="50">
        <v>0</v>
      </c>
      <c r="BM80" s="50">
        <v>0</v>
      </c>
      <c r="BN80" s="67">
        <v>521836.34718669497</v>
      </c>
      <c r="BO80" s="50">
        <v>5955.1267114731972</v>
      </c>
      <c r="BP80" s="50" t="s">
        <v>325</v>
      </c>
      <c r="BQ80" s="50">
        <v>6067.8645021708717</v>
      </c>
      <c r="BR80" s="508">
        <v>0.051932796145889748</v>
      </c>
      <c r="BS80" s="50">
        <v>-830.75</v>
      </c>
      <c r="BT80" s="50">
        <v>521005.59718669497</v>
      </c>
      <c r="BU80" s="50">
        <v>-860</v>
      </c>
      <c r="BV80" s="67">
        <v>520145.59718669497</v>
      </c>
      <c r="BY80" s="40">
        <v>8732068</v>
      </c>
    </row>
    <row r="81" spans="1:77">
      <c r="A81" s="40">
        <v>110759</v>
      </c>
      <c r="B81" s="40">
        <v>8732328</v>
      </c>
      <c r="C81" s="40" t="s">
        <v>83</v>
      </c>
      <c r="D81" s="507">
        <v>287</v>
      </c>
      <c r="E81" s="507">
        <v>287</v>
      </c>
      <c r="F81" s="507">
        <v>0</v>
      </c>
      <c r="G81" s="50">
        <v>972798.94308296882</v>
      </c>
      <c r="H81" s="50">
        <v>0</v>
      </c>
      <c r="I81" s="50">
        <v>0</v>
      </c>
      <c r="J81" s="50">
        <v>18695.419079798063</v>
      </c>
      <c r="K81" s="50">
        <v>0</v>
      </c>
      <c r="L81" s="50">
        <v>30275.193878422961</v>
      </c>
      <c r="M81" s="50">
        <v>0</v>
      </c>
      <c r="N81" s="50">
        <v>229.6979908308528</v>
      </c>
      <c r="O81" s="50">
        <v>279.63233666364687</v>
      </c>
      <c r="P81" s="50">
        <v>0</v>
      </c>
      <c r="Q81" s="50">
        <v>0</v>
      </c>
      <c r="R81" s="50">
        <v>0</v>
      </c>
      <c r="S81" s="50">
        <v>0</v>
      </c>
      <c r="T81" s="50">
        <v>0</v>
      </c>
      <c r="U81" s="50">
        <v>0</v>
      </c>
      <c r="V81" s="50">
        <v>0</v>
      </c>
      <c r="W81" s="50">
        <v>0</v>
      </c>
      <c r="X81" s="50">
        <v>0</v>
      </c>
      <c r="Y81" s="50">
        <v>0</v>
      </c>
      <c r="Z81" s="50">
        <v>14513.140203269193</v>
      </c>
      <c r="AA81" s="50">
        <v>0</v>
      </c>
      <c r="AB81" s="50">
        <v>59929.766508780915</v>
      </c>
      <c r="AC81" s="50">
        <v>0</v>
      </c>
      <c r="AD81" s="50">
        <v>0</v>
      </c>
      <c r="AE81" s="50">
        <v>0</v>
      </c>
      <c r="AF81" s="50">
        <v>127831.92533195284</v>
      </c>
      <c r="AG81" s="50">
        <v>0</v>
      </c>
      <c r="AH81" s="50">
        <v>0</v>
      </c>
      <c r="AI81" s="50">
        <v>0</v>
      </c>
      <c r="AJ81" s="50">
        <v>37124.290000000008</v>
      </c>
      <c r="AK81" s="50">
        <v>0</v>
      </c>
      <c r="AL81" s="50">
        <v>0</v>
      </c>
      <c r="AM81" s="50">
        <v>0</v>
      </c>
      <c r="AN81" s="50">
        <v>0</v>
      </c>
      <c r="AO81" s="50">
        <v>0</v>
      </c>
      <c r="AP81" s="50">
        <v>0</v>
      </c>
      <c r="AQ81" s="50">
        <v>0</v>
      </c>
      <c r="AR81" s="50">
        <v>0</v>
      </c>
      <c r="AS81" s="50">
        <v>972798.94308296882</v>
      </c>
      <c r="AT81" s="50">
        <v>123922.84999776563</v>
      </c>
      <c r="AU81" s="50">
        <v>164956.21533195284</v>
      </c>
      <c r="AV81" s="50">
        <v>90615.39055537252</v>
      </c>
      <c r="AW81" s="67">
        <v>1261678.0084126873</v>
      </c>
      <c r="AX81" s="50">
        <v>1224553.7184126873</v>
      </c>
      <c r="AY81" s="50">
        <v>4405</v>
      </c>
      <c r="AZ81" s="50">
        <v>1264235</v>
      </c>
      <c r="BA81" s="50">
        <v>39681.2815873127</v>
      </c>
      <c r="BB81" s="50">
        <v>0</v>
      </c>
      <c r="BC81" s="50">
        <v>1301359.29</v>
      </c>
      <c r="BD81" s="50">
        <v>1301359.29</v>
      </c>
      <c r="BE81" s="50">
        <v>0</v>
      </c>
      <c r="BF81" s="50">
        <v>1301359.29</v>
      </c>
      <c r="BG81" s="50">
        <v>1136403.0746680473</v>
      </c>
      <c r="BH81" s="50">
        <v>1136403.0746680473</v>
      </c>
      <c r="BI81" s="50">
        <v>3959.5925946621855</v>
      </c>
      <c r="BJ81" s="50">
        <v>3942.8238141743809</v>
      </c>
      <c r="BK81" s="50">
        <v>0.0042529875231860905</v>
      </c>
      <c r="BL81" s="50">
        <v>0.00074701247681390956</v>
      </c>
      <c r="BM81" s="50">
        <v>845.31217334030646</v>
      </c>
      <c r="BN81" s="67">
        <v>1302204.6021733403</v>
      </c>
      <c r="BO81" s="50">
        <v>4407.9453385830666</v>
      </c>
      <c r="BP81" s="50" t="s">
        <v>325</v>
      </c>
      <c r="BQ81" s="50">
        <v>4537.2982654123352</v>
      </c>
      <c r="BR81" s="508">
        <v>-0.027293470473658044</v>
      </c>
      <c r="BS81" s="50">
        <v>-2534.7499999999991</v>
      </c>
      <c r="BT81" s="50">
        <v>1299669.8521733403</v>
      </c>
      <c r="BU81" s="50">
        <v>-2870</v>
      </c>
      <c r="BV81" s="67">
        <v>1296799.8521733403</v>
      </c>
      <c r="BY81" s="40">
        <v>8732328</v>
      </c>
    </row>
    <row r="82" spans="1:77">
      <c r="A82" s="40">
        <v>142638</v>
      </c>
      <c r="B82" s="40">
        <v>8732014</v>
      </c>
      <c r="C82" s="40" t="s">
        <v>150</v>
      </c>
      <c r="D82" s="507">
        <v>388</v>
      </c>
      <c r="E82" s="507">
        <v>388</v>
      </c>
      <c r="F82" s="507">
        <v>0</v>
      </c>
      <c r="G82" s="50">
        <v>1315142.8220076372</v>
      </c>
      <c r="H82" s="50">
        <v>0</v>
      </c>
      <c r="I82" s="50">
        <v>0</v>
      </c>
      <c r="J82" s="50">
        <v>26365.334599715345</v>
      </c>
      <c r="K82" s="50">
        <v>0</v>
      </c>
      <c r="L82" s="50">
        <v>38724.085193331906</v>
      </c>
      <c r="M82" s="50">
        <v>0</v>
      </c>
      <c r="N82" s="50">
        <v>459.39598166170532</v>
      </c>
      <c r="O82" s="50">
        <v>559.26467332729339</v>
      </c>
      <c r="P82" s="50">
        <v>439.42224332858854</v>
      </c>
      <c r="Q82" s="50">
        <v>0</v>
      </c>
      <c r="R82" s="50">
        <v>0</v>
      </c>
      <c r="S82" s="50">
        <v>0</v>
      </c>
      <c r="T82" s="50">
        <v>0</v>
      </c>
      <c r="U82" s="50">
        <v>0</v>
      </c>
      <c r="V82" s="50">
        <v>0</v>
      </c>
      <c r="W82" s="50">
        <v>0</v>
      </c>
      <c r="X82" s="50">
        <v>0</v>
      </c>
      <c r="Y82" s="50">
        <v>0</v>
      </c>
      <c r="Z82" s="50">
        <v>2043.1318520385414</v>
      </c>
      <c r="AA82" s="50">
        <v>0</v>
      </c>
      <c r="AB82" s="50">
        <v>130146.89385858843</v>
      </c>
      <c r="AC82" s="50">
        <v>0</v>
      </c>
      <c r="AD82" s="50">
        <v>4454.5431230518761</v>
      </c>
      <c r="AE82" s="50">
        <v>0</v>
      </c>
      <c r="AF82" s="50">
        <v>127831.92533195284</v>
      </c>
      <c r="AG82" s="50">
        <v>0</v>
      </c>
      <c r="AH82" s="50">
        <v>0</v>
      </c>
      <c r="AI82" s="50">
        <v>0</v>
      </c>
      <c r="AJ82" s="50">
        <v>4403.2</v>
      </c>
      <c r="AK82" s="50">
        <v>0</v>
      </c>
      <c r="AL82" s="50">
        <v>0</v>
      </c>
      <c r="AM82" s="50">
        <v>0</v>
      </c>
      <c r="AN82" s="50">
        <v>0</v>
      </c>
      <c r="AO82" s="50">
        <v>0</v>
      </c>
      <c r="AP82" s="50">
        <v>0</v>
      </c>
      <c r="AQ82" s="50">
        <v>0</v>
      </c>
      <c r="AR82" s="50">
        <v>0</v>
      </c>
      <c r="AS82" s="50">
        <v>1315142.8220076372</v>
      </c>
      <c r="AT82" s="50">
        <v>203192.07152504369</v>
      </c>
      <c r="AU82" s="50">
        <v>132235.12533195285</v>
      </c>
      <c r="AV82" s="50">
        <v>145077.17570986593</v>
      </c>
      <c r="AW82" s="67">
        <v>1650570.0188646337</v>
      </c>
      <c r="AX82" s="50">
        <v>1646166.8188646338</v>
      </c>
      <c r="AY82" s="50">
        <v>4405</v>
      </c>
      <c r="AZ82" s="50">
        <v>1709140</v>
      </c>
      <c r="BA82" s="50">
        <v>62973.181135366205</v>
      </c>
      <c r="BB82" s="50">
        <v>0</v>
      </c>
      <c r="BC82" s="50">
        <v>1713543.2</v>
      </c>
      <c r="BD82" s="50">
        <v>1713543.2000000002</v>
      </c>
      <c r="BE82" s="50">
        <v>0</v>
      </c>
      <c r="BF82" s="50">
        <v>1713543.2</v>
      </c>
      <c r="BG82" s="50">
        <v>1581308.0746680473</v>
      </c>
      <c r="BH82" s="50">
        <v>1581308.0746680473</v>
      </c>
      <c r="BI82" s="50">
        <v>4075.5362749176475</v>
      </c>
      <c r="BJ82" s="50">
        <v>4044.4672668481257</v>
      </c>
      <c r="BK82" s="50">
        <v>0.0076818542516562272</v>
      </c>
      <c r="BL82" s="50">
        <v>0</v>
      </c>
      <c r="BM82" s="50">
        <v>0</v>
      </c>
      <c r="BN82" s="67">
        <v>1713543.2</v>
      </c>
      <c r="BO82" s="50">
        <v>4405</v>
      </c>
      <c r="BP82" s="50" t="s">
        <v>325</v>
      </c>
      <c r="BQ82" s="50">
        <v>4416.3484536082469</v>
      </c>
      <c r="BR82" s="508">
        <v>0.0014810104778035793</v>
      </c>
      <c r="BS82" s="50">
        <v>0</v>
      </c>
      <c r="BT82" s="50">
        <v>1713543.2</v>
      </c>
      <c r="BU82" s="50">
        <v>0</v>
      </c>
      <c r="BV82" s="67">
        <v>1713543.2</v>
      </c>
      <c r="BY82" s="40">
        <v>8732014</v>
      </c>
    </row>
    <row r="83" spans="1:77">
      <c r="A83" s="40">
        <v>148105</v>
      </c>
      <c r="B83" s="40">
        <v>8732015</v>
      </c>
      <c r="C83" s="40" t="s">
        <v>151</v>
      </c>
      <c r="D83" s="507">
        <v>177</v>
      </c>
      <c r="E83" s="507">
        <v>177</v>
      </c>
      <c r="F83" s="507">
        <v>0</v>
      </c>
      <c r="G83" s="50">
        <v>599949.17395709234</v>
      </c>
      <c r="H83" s="50">
        <v>0</v>
      </c>
      <c r="I83" s="50">
        <v>0</v>
      </c>
      <c r="J83" s="50">
        <v>8628.654959906793</v>
      </c>
      <c r="K83" s="50">
        <v>0</v>
      </c>
      <c r="L83" s="50">
        <v>13377.411248605584</v>
      </c>
      <c r="M83" s="50">
        <v>0</v>
      </c>
      <c r="N83" s="50">
        <v>229.6979908308526</v>
      </c>
      <c r="O83" s="50">
        <v>1118.5293466545884</v>
      </c>
      <c r="P83" s="50">
        <v>439.42224332858757</v>
      </c>
      <c r="Q83" s="50">
        <v>0</v>
      </c>
      <c r="R83" s="50">
        <v>0</v>
      </c>
      <c r="S83" s="50">
        <v>669.1202341594402</v>
      </c>
      <c r="T83" s="50">
        <v>0</v>
      </c>
      <c r="U83" s="50">
        <v>0</v>
      </c>
      <c r="V83" s="50">
        <v>0</v>
      </c>
      <c r="W83" s="50">
        <v>0</v>
      </c>
      <c r="X83" s="50">
        <v>0</v>
      </c>
      <c r="Y83" s="50">
        <v>0</v>
      </c>
      <c r="Z83" s="50">
        <v>18054.752001188706</v>
      </c>
      <c r="AA83" s="50">
        <v>0</v>
      </c>
      <c r="AB83" s="50">
        <v>58130.756611585748</v>
      </c>
      <c r="AC83" s="50">
        <v>0</v>
      </c>
      <c r="AD83" s="50">
        <v>2246.1467442507392</v>
      </c>
      <c r="AE83" s="50">
        <v>0</v>
      </c>
      <c r="AF83" s="50">
        <v>127831.92533195284</v>
      </c>
      <c r="AG83" s="50">
        <v>0</v>
      </c>
      <c r="AH83" s="50">
        <v>0</v>
      </c>
      <c r="AI83" s="50">
        <v>0</v>
      </c>
      <c r="AJ83" s="50">
        <v>21457</v>
      </c>
      <c r="AK83" s="50">
        <v>0</v>
      </c>
      <c r="AL83" s="50">
        <v>0</v>
      </c>
      <c r="AM83" s="50">
        <v>0</v>
      </c>
      <c r="AN83" s="50">
        <v>0</v>
      </c>
      <c r="AO83" s="50">
        <v>0</v>
      </c>
      <c r="AP83" s="50">
        <v>0</v>
      </c>
      <c r="AQ83" s="50">
        <v>0</v>
      </c>
      <c r="AR83" s="50">
        <v>0</v>
      </c>
      <c r="AS83" s="50">
        <v>599949.17395709234</v>
      </c>
      <c r="AT83" s="50">
        <v>102894.49138051104</v>
      </c>
      <c r="AU83" s="50">
        <v>149288.92533195284</v>
      </c>
      <c r="AV83" s="50">
        <v>66198.974894720464</v>
      </c>
      <c r="AW83" s="67">
        <v>852132.59066955629</v>
      </c>
      <c r="AX83" s="50">
        <v>830675.59066955629</v>
      </c>
      <c r="AY83" s="50">
        <v>4405</v>
      </c>
      <c r="AZ83" s="50">
        <v>779685</v>
      </c>
      <c r="BA83" s="50">
        <v>0</v>
      </c>
      <c r="BB83" s="50">
        <v>0</v>
      </c>
      <c r="BC83" s="50">
        <v>852132.59066955629</v>
      </c>
      <c r="BD83" s="50">
        <v>852132.59066955617</v>
      </c>
      <c r="BE83" s="50">
        <v>0</v>
      </c>
      <c r="BF83" s="50">
        <v>801142</v>
      </c>
      <c r="BG83" s="50">
        <v>651853.07466804713</v>
      </c>
      <c r="BH83" s="50">
        <v>702843.66533760342</v>
      </c>
      <c r="BI83" s="50">
        <v>3970.868165749172</v>
      </c>
      <c r="BJ83" s="50">
        <v>3788.79901202353</v>
      </c>
      <c r="BK83" s="50">
        <v>0.048054582243042286</v>
      </c>
      <c r="BL83" s="50">
        <v>0</v>
      </c>
      <c r="BM83" s="50">
        <v>0</v>
      </c>
      <c r="BN83" s="67">
        <v>852132.59066955629</v>
      </c>
      <c r="BO83" s="50">
        <v>4693.0824331613348</v>
      </c>
      <c r="BP83" s="50" t="s">
        <v>325</v>
      </c>
      <c r="BQ83" s="50">
        <v>4814.3084218619</v>
      </c>
      <c r="BR83" s="508">
        <v>0.0333888443289474</v>
      </c>
      <c r="BS83" s="50">
        <v>0</v>
      </c>
      <c r="BT83" s="50">
        <v>852132.59066955629</v>
      </c>
      <c r="BU83" s="50">
        <v>0</v>
      </c>
      <c r="BV83" s="67">
        <v>852132.59066955629</v>
      </c>
      <c r="BY83" s="40">
        <v>8732015</v>
      </c>
    </row>
    <row r="84" spans="1:77">
      <c r="A84" s="40">
        <v>143976</v>
      </c>
      <c r="B84" s="40">
        <v>8732448</v>
      </c>
      <c r="C84" s="40" t="s">
        <v>213</v>
      </c>
      <c r="D84" s="507">
        <v>394</v>
      </c>
      <c r="E84" s="507">
        <v>394</v>
      </c>
      <c r="F84" s="507">
        <v>0</v>
      </c>
      <c r="G84" s="50">
        <v>1335480.0821417761</v>
      </c>
      <c r="H84" s="50">
        <v>0</v>
      </c>
      <c r="I84" s="50">
        <v>0</v>
      </c>
      <c r="J84" s="50">
        <v>56565.626959389119</v>
      </c>
      <c r="K84" s="50">
        <v>0</v>
      </c>
      <c r="L84" s="50">
        <v>85192.98742533008</v>
      </c>
      <c r="M84" s="50">
        <v>0</v>
      </c>
      <c r="N84" s="50">
        <v>8269.1276699106966</v>
      </c>
      <c r="O84" s="50">
        <v>27963.233666364704</v>
      </c>
      <c r="P84" s="50">
        <v>0</v>
      </c>
      <c r="Q84" s="50">
        <v>0</v>
      </c>
      <c r="R84" s="50">
        <v>0</v>
      </c>
      <c r="S84" s="50">
        <v>0</v>
      </c>
      <c r="T84" s="50">
        <v>0</v>
      </c>
      <c r="U84" s="50">
        <v>0</v>
      </c>
      <c r="V84" s="50">
        <v>0</v>
      </c>
      <c r="W84" s="50">
        <v>0</v>
      </c>
      <c r="X84" s="50">
        <v>0</v>
      </c>
      <c r="Y84" s="50">
        <v>0</v>
      </c>
      <c r="Z84" s="50">
        <v>18794.582815993115</v>
      </c>
      <c r="AA84" s="50">
        <v>0</v>
      </c>
      <c r="AB84" s="50">
        <v>157879.67269714992</v>
      </c>
      <c r="AC84" s="50">
        <v>0</v>
      </c>
      <c r="AD84" s="50">
        <v>0</v>
      </c>
      <c r="AE84" s="50">
        <v>0</v>
      </c>
      <c r="AF84" s="50">
        <v>127831.92533195284</v>
      </c>
      <c r="AG84" s="50">
        <v>0</v>
      </c>
      <c r="AH84" s="50">
        <v>0</v>
      </c>
      <c r="AI84" s="50">
        <v>0</v>
      </c>
      <c r="AJ84" s="50">
        <v>8806.4</v>
      </c>
      <c r="AK84" s="50">
        <v>0</v>
      </c>
      <c r="AL84" s="50">
        <v>0</v>
      </c>
      <c r="AM84" s="50">
        <v>0</v>
      </c>
      <c r="AN84" s="50">
        <v>0</v>
      </c>
      <c r="AO84" s="50">
        <v>0</v>
      </c>
      <c r="AP84" s="50">
        <v>0</v>
      </c>
      <c r="AQ84" s="50">
        <v>0</v>
      </c>
      <c r="AR84" s="50">
        <v>0</v>
      </c>
      <c r="AS84" s="50">
        <v>1335480.0821417761</v>
      </c>
      <c r="AT84" s="50">
        <v>354665.23123413767</v>
      </c>
      <c r="AU84" s="50">
        <v>136638.32533195283</v>
      </c>
      <c r="AV84" s="50">
        <v>192524.79008290247</v>
      </c>
      <c r="AW84" s="67">
        <v>1826783.6387078667</v>
      </c>
      <c r="AX84" s="50">
        <v>1817977.2387078668</v>
      </c>
      <c r="AY84" s="50">
        <v>4405</v>
      </c>
      <c r="AZ84" s="50">
        <v>1735570</v>
      </c>
      <c r="BA84" s="50">
        <v>0</v>
      </c>
      <c r="BB84" s="50">
        <v>0</v>
      </c>
      <c r="BC84" s="50">
        <v>1826783.6387078667</v>
      </c>
      <c r="BD84" s="50">
        <v>1826783.6387078667</v>
      </c>
      <c r="BE84" s="50">
        <v>0</v>
      </c>
      <c r="BF84" s="50">
        <v>1744376.4</v>
      </c>
      <c r="BG84" s="50">
        <v>1607738.0746680473</v>
      </c>
      <c r="BH84" s="50">
        <v>1690145.313375914</v>
      </c>
      <c r="BI84" s="50">
        <v>4289.7089171977514</v>
      </c>
      <c r="BJ84" s="50">
        <v>4161.743638206668</v>
      </c>
      <c r="BK84" s="50">
        <v>0.030747996540753934</v>
      </c>
      <c r="BL84" s="50">
        <v>0</v>
      </c>
      <c r="BM84" s="50">
        <v>0</v>
      </c>
      <c r="BN84" s="67">
        <v>1826783.6387078667</v>
      </c>
      <c r="BO84" s="50">
        <v>4614.1554281925555</v>
      </c>
      <c r="BP84" s="50" t="s">
        <v>325</v>
      </c>
      <c r="BQ84" s="50">
        <v>4636.5066972280883</v>
      </c>
      <c r="BR84" s="508">
        <v>0.028793244350810987</v>
      </c>
      <c r="BS84" s="50">
        <v>0</v>
      </c>
      <c r="BT84" s="50">
        <v>1826783.6387078667</v>
      </c>
      <c r="BU84" s="50">
        <v>0</v>
      </c>
      <c r="BV84" s="67">
        <v>1826783.6387078667</v>
      </c>
      <c r="BY84" s="40">
        <v>8732448</v>
      </c>
    </row>
    <row r="85" spans="1:77">
      <c r="A85" s="40">
        <v>141690</v>
      </c>
      <c r="B85" s="40">
        <v>8732036</v>
      </c>
      <c r="C85" s="40" t="s">
        <v>164</v>
      </c>
      <c r="D85" s="507">
        <v>210</v>
      </c>
      <c r="E85" s="507">
        <v>210</v>
      </c>
      <c r="F85" s="507">
        <v>0</v>
      </c>
      <c r="G85" s="50">
        <v>711804.10469485528</v>
      </c>
      <c r="H85" s="50">
        <v>0</v>
      </c>
      <c r="I85" s="50">
        <v>0</v>
      </c>
      <c r="J85" s="50">
        <v>23968.485999741148</v>
      </c>
      <c r="K85" s="50">
        <v>0</v>
      </c>
      <c r="L85" s="50">
        <v>35907.788088362235</v>
      </c>
      <c r="M85" s="50">
        <v>0</v>
      </c>
      <c r="N85" s="50">
        <v>0</v>
      </c>
      <c r="O85" s="50">
        <v>0</v>
      </c>
      <c r="P85" s="50">
        <v>0</v>
      </c>
      <c r="Q85" s="50">
        <v>0</v>
      </c>
      <c r="R85" s="50">
        <v>0</v>
      </c>
      <c r="S85" s="50">
        <v>0</v>
      </c>
      <c r="T85" s="50">
        <v>0</v>
      </c>
      <c r="U85" s="50">
        <v>0</v>
      </c>
      <c r="V85" s="50">
        <v>0</v>
      </c>
      <c r="W85" s="50">
        <v>0</v>
      </c>
      <c r="X85" s="50">
        <v>0</v>
      </c>
      <c r="Y85" s="50">
        <v>0</v>
      </c>
      <c r="Z85" s="50">
        <v>7392.4902261632569</v>
      </c>
      <c r="AA85" s="50">
        <v>0</v>
      </c>
      <c r="AB85" s="50">
        <v>56802.648654275465</v>
      </c>
      <c r="AC85" s="50">
        <v>0</v>
      </c>
      <c r="AD85" s="50">
        <v>7927.5767444143885</v>
      </c>
      <c r="AE85" s="50">
        <v>0</v>
      </c>
      <c r="AF85" s="50">
        <v>127831.92533195284</v>
      </c>
      <c r="AG85" s="50">
        <v>0</v>
      </c>
      <c r="AH85" s="50">
        <v>0</v>
      </c>
      <c r="AI85" s="50">
        <v>0</v>
      </c>
      <c r="AJ85" s="50">
        <v>2355.2</v>
      </c>
      <c r="AK85" s="50">
        <v>0</v>
      </c>
      <c r="AL85" s="50">
        <v>0</v>
      </c>
      <c r="AM85" s="50">
        <v>0</v>
      </c>
      <c r="AN85" s="50">
        <v>0</v>
      </c>
      <c r="AO85" s="50">
        <v>0</v>
      </c>
      <c r="AP85" s="50">
        <v>0</v>
      </c>
      <c r="AQ85" s="50">
        <v>0</v>
      </c>
      <c r="AR85" s="50">
        <v>0</v>
      </c>
      <c r="AS85" s="50">
        <v>711804.10469485528</v>
      </c>
      <c r="AT85" s="50">
        <v>131998.98971295651</v>
      </c>
      <c r="AU85" s="50">
        <v>130187.12533195283</v>
      </c>
      <c r="AV85" s="50">
        <v>74257.065584925615</v>
      </c>
      <c r="AW85" s="67">
        <v>973990.21973976458</v>
      </c>
      <c r="AX85" s="50">
        <v>971635.01973976463</v>
      </c>
      <c r="AY85" s="50">
        <v>4405</v>
      </c>
      <c r="AZ85" s="50">
        <v>925050</v>
      </c>
      <c r="BA85" s="50">
        <v>0</v>
      </c>
      <c r="BB85" s="50">
        <v>0</v>
      </c>
      <c r="BC85" s="50">
        <v>973990.21973976458</v>
      </c>
      <c r="BD85" s="50">
        <v>973990.21973976458</v>
      </c>
      <c r="BE85" s="50">
        <v>0</v>
      </c>
      <c r="BF85" s="50">
        <v>927405.2</v>
      </c>
      <c r="BG85" s="50">
        <v>797218.07466804713</v>
      </c>
      <c r="BH85" s="50">
        <v>843803.09440781176</v>
      </c>
      <c r="BI85" s="50">
        <v>4018.1099733705323</v>
      </c>
      <c r="BJ85" s="50">
        <v>4184.5612484192716</v>
      </c>
      <c r="BK85" s="50">
        <v>-0.039777473710443753</v>
      </c>
      <c r="BL85" s="50">
        <v>0.044777473710443751</v>
      </c>
      <c r="BM85" s="50">
        <v>39348.557071075476</v>
      </c>
      <c r="BN85" s="67">
        <v>1013338.77681084</v>
      </c>
      <c r="BO85" s="50">
        <v>4814.2075086230479</v>
      </c>
      <c r="BP85" s="50" t="s">
        <v>325</v>
      </c>
      <c r="BQ85" s="50">
        <v>4825.4227467182855</v>
      </c>
      <c r="BR85" s="508">
        <v>0.0024311356678006213</v>
      </c>
      <c r="BS85" s="50">
        <v>0</v>
      </c>
      <c r="BT85" s="50">
        <v>1013338.77681084</v>
      </c>
      <c r="BU85" s="50">
        <v>0</v>
      </c>
      <c r="BV85" s="67">
        <v>1013338.77681084</v>
      </c>
      <c r="BY85" s="40">
        <v>8732036</v>
      </c>
    </row>
    <row r="86" spans="1:77">
      <c r="A86" s="40">
        <v>138029</v>
      </c>
      <c r="B86" s="40">
        <v>8732209</v>
      </c>
      <c r="C86" s="40" t="s">
        <v>201</v>
      </c>
      <c r="D86" s="507">
        <v>392</v>
      </c>
      <c r="E86" s="507">
        <v>392</v>
      </c>
      <c r="F86" s="507">
        <v>0</v>
      </c>
      <c r="G86" s="50">
        <v>1328700.9954303964</v>
      </c>
      <c r="H86" s="50">
        <v>0</v>
      </c>
      <c r="I86" s="50">
        <v>0</v>
      </c>
      <c r="J86" s="50">
        <v>25885.964879720388</v>
      </c>
      <c r="K86" s="50">
        <v>0</v>
      </c>
      <c r="L86" s="50">
        <v>38724.085193331914</v>
      </c>
      <c r="M86" s="50">
        <v>0</v>
      </c>
      <c r="N86" s="50">
        <v>0</v>
      </c>
      <c r="O86" s="50">
        <v>3635.2203766274142</v>
      </c>
      <c r="P86" s="50">
        <v>0</v>
      </c>
      <c r="Q86" s="50">
        <v>0</v>
      </c>
      <c r="R86" s="50">
        <v>0</v>
      </c>
      <c r="S86" s="50">
        <v>0</v>
      </c>
      <c r="T86" s="50">
        <v>0</v>
      </c>
      <c r="U86" s="50">
        <v>0</v>
      </c>
      <c r="V86" s="50">
        <v>0</v>
      </c>
      <c r="W86" s="50">
        <v>0</v>
      </c>
      <c r="X86" s="50">
        <v>0</v>
      </c>
      <c r="Y86" s="50">
        <v>0</v>
      </c>
      <c r="Z86" s="50">
        <v>11846.684732393813</v>
      </c>
      <c r="AA86" s="50">
        <v>0</v>
      </c>
      <c r="AB86" s="50">
        <v>114731.82402972564</v>
      </c>
      <c r="AC86" s="50">
        <v>0</v>
      </c>
      <c r="AD86" s="50">
        <v>2340.5226578747261</v>
      </c>
      <c r="AE86" s="50">
        <v>0</v>
      </c>
      <c r="AF86" s="50">
        <v>127831.92533195284</v>
      </c>
      <c r="AG86" s="50">
        <v>0</v>
      </c>
      <c r="AH86" s="50">
        <v>0</v>
      </c>
      <c r="AI86" s="50">
        <v>0</v>
      </c>
      <c r="AJ86" s="50">
        <v>9830.4</v>
      </c>
      <c r="AK86" s="50">
        <v>0</v>
      </c>
      <c r="AL86" s="50">
        <v>0</v>
      </c>
      <c r="AM86" s="50">
        <v>0</v>
      </c>
      <c r="AN86" s="50">
        <v>0</v>
      </c>
      <c r="AO86" s="50">
        <v>0</v>
      </c>
      <c r="AP86" s="50">
        <v>0</v>
      </c>
      <c r="AQ86" s="50">
        <v>0</v>
      </c>
      <c r="AR86" s="50">
        <v>0</v>
      </c>
      <c r="AS86" s="50">
        <v>1328700.9954303964</v>
      </c>
      <c r="AT86" s="50">
        <v>197164.30186967392</v>
      </c>
      <c r="AU86" s="50">
        <v>137662.32533195283</v>
      </c>
      <c r="AV86" s="50">
        <v>140538.80082897612</v>
      </c>
      <c r="AW86" s="67">
        <v>1663527.6226320232</v>
      </c>
      <c r="AX86" s="50">
        <v>1653697.2226320233</v>
      </c>
      <c r="AY86" s="50">
        <v>4405</v>
      </c>
      <c r="AZ86" s="50">
        <v>1726760</v>
      </c>
      <c r="BA86" s="50">
        <v>73062.777367976727</v>
      </c>
      <c r="BB86" s="50">
        <v>0</v>
      </c>
      <c r="BC86" s="50">
        <v>1736590.4</v>
      </c>
      <c r="BD86" s="50">
        <v>1736590.4000000001</v>
      </c>
      <c r="BE86" s="50">
        <v>0</v>
      </c>
      <c r="BF86" s="50">
        <v>1736590.4</v>
      </c>
      <c r="BG86" s="50">
        <v>1598928.0746680473</v>
      </c>
      <c r="BH86" s="50">
        <v>1598928.0746680473</v>
      </c>
      <c r="BI86" s="50">
        <v>4078.898149663386</v>
      </c>
      <c r="BJ86" s="50">
        <v>4062.9999780051567</v>
      </c>
      <c r="BK86" s="50">
        <v>0.0039129145321913049</v>
      </c>
      <c r="BL86" s="50">
        <v>0.0010870854678086952</v>
      </c>
      <c r="BM86" s="50">
        <v>1731.39666686421</v>
      </c>
      <c r="BN86" s="67">
        <v>1738321.7966668641</v>
      </c>
      <c r="BO86" s="50">
        <v>4409.416828231796</v>
      </c>
      <c r="BP86" s="50" t="s">
        <v>325</v>
      </c>
      <c r="BQ86" s="50">
        <v>4434.4943792522045</v>
      </c>
      <c r="BR86" s="508">
        <v>0.0054005415608562313</v>
      </c>
      <c r="BS86" s="50">
        <v>0</v>
      </c>
      <c r="BT86" s="50">
        <v>1738321.7966668641</v>
      </c>
      <c r="BU86" s="50">
        <v>0</v>
      </c>
      <c r="BV86" s="67">
        <v>1738321.7966668641</v>
      </c>
      <c r="BY86" s="40">
        <v>8732209</v>
      </c>
    </row>
    <row r="87" spans="1:77">
      <c r="A87" s="40">
        <v>145553</v>
      </c>
      <c r="B87" s="40">
        <v>8732067</v>
      </c>
      <c r="C87" s="40" t="s">
        <v>181</v>
      </c>
      <c r="D87" s="507">
        <v>103</v>
      </c>
      <c r="E87" s="507">
        <v>103</v>
      </c>
      <c r="F87" s="507">
        <v>0</v>
      </c>
      <c r="G87" s="50">
        <v>349122.96563604806</v>
      </c>
      <c r="H87" s="50">
        <v>0</v>
      </c>
      <c r="I87" s="50">
        <v>0</v>
      </c>
      <c r="J87" s="50">
        <v>11984.24299987059</v>
      </c>
      <c r="K87" s="50">
        <v>0</v>
      </c>
      <c r="L87" s="50">
        <v>17601.856906059929</v>
      </c>
      <c r="M87" s="50">
        <v>0</v>
      </c>
      <c r="N87" s="50">
        <v>3904.8658441244879</v>
      </c>
      <c r="O87" s="50">
        <v>4474.1173866183572</v>
      </c>
      <c r="P87" s="50">
        <v>4394.2224332858787</v>
      </c>
      <c r="Q87" s="50">
        <v>0</v>
      </c>
      <c r="R87" s="50">
        <v>0</v>
      </c>
      <c r="S87" s="50">
        <v>0</v>
      </c>
      <c r="T87" s="50">
        <v>0</v>
      </c>
      <c r="U87" s="50">
        <v>0</v>
      </c>
      <c r="V87" s="50">
        <v>0</v>
      </c>
      <c r="W87" s="50">
        <v>0</v>
      </c>
      <c r="X87" s="50">
        <v>0</v>
      </c>
      <c r="Y87" s="50">
        <v>0</v>
      </c>
      <c r="Z87" s="50">
        <v>1387.4780558377311</v>
      </c>
      <c r="AA87" s="50">
        <v>0</v>
      </c>
      <c r="AB87" s="50">
        <v>41607.45553246449</v>
      </c>
      <c r="AC87" s="50">
        <v>0</v>
      </c>
      <c r="AD87" s="50">
        <v>773.88249171664381</v>
      </c>
      <c r="AE87" s="50">
        <v>0</v>
      </c>
      <c r="AF87" s="50">
        <v>127831.92533195284</v>
      </c>
      <c r="AG87" s="50">
        <v>35002.213618157541</v>
      </c>
      <c r="AH87" s="50">
        <v>0</v>
      </c>
      <c r="AI87" s="50">
        <v>0</v>
      </c>
      <c r="AJ87" s="50">
        <v>2713.6</v>
      </c>
      <c r="AK87" s="50">
        <v>0</v>
      </c>
      <c r="AL87" s="50">
        <v>0</v>
      </c>
      <c r="AM87" s="50">
        <v>0</v>
      </c>
      <c r="AN87" s="50">
        <v>0</v>
      </c>
      <c r="AO87" s="50">
        <v>0</v>
      </c>
      <c r="AP87" s="50">
        <v>0</v>
      </c>
      <c r="AQ87" s="50">
        <v>0</v>
      </c>
      <c r="AR87" s="50">
        <v>0</v>
      </c>
      <c r="AS87" s="50">
        <v>349122.96563604806</v>
      </c>
      <c r="AT87" s="50">
        <v>86128.121649978129</v>
      </c>
      <c r="AU87" s="50">
        <v>165547.73895011039</v>
      </c>
      <c r="AV87" s="50">
        <v>52209.2471663865</v>
      </c>
      <c r="AW87" s="67">
        <v>600798.82623613661</v>
      </c>
      <c r="AX87" s="50">
        <v>598085.22623613663</v>
      </c>
      <c r="AY87" s="50">
        <v>4405</v>
      </c>
      <c r="AZ87" s="50">
        <v>453715</v>
      </c>
      <c r="BA87" s="50">
        <v>0</v>
      </c>
      <c r="BB87" s="50">
        <v>0</v>
      </c>
      <c r="BC87" s="50">
        <v>600798.82623613661</v>
      </c>
      <c r="BD87" s="50">
        <v>600798.82623613649</v>
      </c>
      <c r="BE87" s="50">
        <v>0</v>
      </c>
      <c r="BF87" s="50">
        <v>456428.6</v>
      </c>
      <c r="BG87" s="50">
        <v>290880.86104988959</v>
      </c>
      <c r="BH87" s="50">
        <v>435251.08728602622</v>
      </c>
      <c r="BI87" s="50">
        <v>4225.7387115148176</v>
      </c>
      <c r="BJ87" s="50">
        <v>4181.0010303179743</v>
      </c>
      <c r="BK87" s="50">
        <v>0.010700232043100208</v>
      </c>
      <c r="BL87" s="50">
        <v>0</v>
      </c>
      <c r="BM87" s="50">
        <v>0</v>
      </c>
      <c r="BN87" s="67">
        <v>600798.82623613661</v>
      </c>
      <c r="BO87" s="50">
        <v>5806.6526819042392</v>
      </c>
      <c r="BP87" s="50" t="s">
        <v>325</v>
      </c>
      <c r="BQ87" s="50">
        <v>5832.9983129722</v>
      </c>
      <c r="BR87" s="508">
        <v>-0.018763151194968741</v>
      </c>
      <c r="BS87" s="50">
        <v>0</v>
      </c>
      <c r="BT87" s="50">
        <v>600798.82623613661</v>
      </c>
      <c r="BU87" s="50">
        <v>0</v>
      </c>
      <c r="BV87" s="67">
        <v>600798.82623613661</v>
      </c>
      <c r="BY87" s="40">
        <v>8732067</v>
      </c>
    </row>
    <row r="88" spans="1:77">
      <c r="A88" s="40">
        <v>110611</v>
      </c>
      <c r="B88" s="40">
        <v>8732016</v>
      </c>
      <c r="C88" s="40" t="s">
        <v>33</v>
      </c>
      <c r="D88" s="507">
        <v>135</v>
      </c>
      <c r="E88" s="507">
        <v>135</v>
      </c>
      <c r="F88" s="507">
        <v>0</v>
      </c>
      <c r="G88" s="50">
        <v>457588.35301812121</v>
      </c>
      <c r="H88" s="50">
        <v>0</v>
      </c>
      <c r="I88" s="50">
        <v>0</v>
      </c>
      <c r="J88" s="50">
        <v>10546.133839886112</v>
      </c>
      <c r="K88" s="50">
        <v>0</v>
      </c>
      <c r="L88" s="50">
        <v>15489.634077332727</v>
      </c>
      <c r="M88" s="50">
        <v>0</v>
      </c>
      <c r="N88" s="50">
        <v>0</v>
      </c>
      <c r="O88" s="50">
        <v>0</v>
      </c>
      <c r="P88" s="50">
        <v>0</v>
      </c>
      <c r="Q88" s="50">
        <v>0</v>
      </c>
      <c r="R88" s="50">
        <v>0</v>
      </c>
      <c r="S88" s="50">
        <v>0</v>
      </c>
      <c r="T88" s="50">
        <v>0</v>
      </c>
      <c r="U88" s="50">
        <v>0</v>
      </c>
      <c r="V88" s="50">
        <v>0</v>
      </c>
      <c r="W88" s="50">
        <v>0</v>
      </c>
      <c r="X88" s="50">
        <v>0</v>
      </c>
      <c r="Y88" s="50">
        <v>0</v>
      </c>
      <c r="Z88" s="50">
        <v>7479.73079404966</v>
      </c>
      <c r="AA88" s="50">
        <v>0</v>
      </c>
      <c r="AB88" s="50">
        <v>46840.778150761049</v>
      </c>
      <c r="AC88" s="50">
        <v>0</v>
      </c>
      <c r="AD88" s="50">
        <v>0</v>
      </c>
      <c r="AE88" s="50">
        <v>0</v>
      </c>
      <c r="AF88" s="50">
        <v>127831.92533195284</v>
      </c>
      <c r="AG88" s="50">
        <v>11124.69959946595</v>
      </c>
      <c r="AH88" s="50">
        <v>0</v>
      </c>
      <c r="AI88" s="50">
        <v>0</v>
      </c>
      <c r="AJ88" s="50">
        <v>11906.75</v>
      </c>
      <c r="AK88" s="50">
        <v>0</v>
      </c>
      <c r="AL88" s="50">
        <v>0</v>
      </c>
      <c r="AM88" s="50">
        <v>0</v>
      </c>
      <c r="AN88" s="50">
        <v>0</v>
      </c>
      <c r="AO88" s="50">
        <v>0</v>
      </c>
      <c r="AP88" s="50">
        <v>0</v>
      </c>
      <c r="AQ88" s="50">
        <v>0</v>
      </c>
      <c r="AR88" s="50">
        <v>0</v>
      </c>
      <c r="AS88" s="50">
        <v>457588.35301812121</v>
      </c>
      <c r="AT88" s="50">
        <v>80356.276862029539</v>
      </c>
      <c r="AU88" s="50">
        <v>150863.37493141877</v>
      </c>
      <c r="AV88" s="50">
        <v>51137.228140651627</v>
      </c>
      <c r="AW88" s="67">
        <v>688808.00481156958</v>
      </c>
      <c r="AX88" s="50">
        <v>676901.25481156958</v>
      </c>
      <c r="AY88" s="50">
        <v>4405</v>
      </c>
      <c r="AZ88" s="50">
        <v>594675</v>
      </c>
      <c r="BA88" s="50">
        <v>0</v>
      </c>
      <c r="BB88" s="50">
        <v>0</v>
      </c>
      <c r="BC88" s="50">
        <v>688808.00481156958</v>
      </c>
      <c r="BD88" s="50">
        <v>688808.00481156958</v>
      </c>
      <c r="BE88" s="50">
        <v>0</v>
      </c>
      <c r="BF88" s="50">
        <v>606581.75</v>
      </c>
      <c r="BG88" s="50">
        <v>455718.3750685812</v>
      </c>
      <c r="BH88" s="50">
        <v>537944.62988015078</v>
      </c>
      <c r="BI88" s="50">
        <v>3984.7750361492649</v>
      </c>
      <c r="BJ88" s="50">
        <v>3761.837101932239</v>
      </c>
      <c r="BK88" s="50">
        <v>0.059263048392636561</v>
      </c>
      <c r="BL88" s="50">
        <v>0</v>
      </c>
      <c r="BM88" s="50">
        <v>0</v>
      </c>
      <c r="BN88" s="67">
        <v>688808.00481156958</v>
      </c>
      <c r="BO88" s="50">
        <v>5014.08336897459</v>
      </c>
      <c r="BP88" s="50" t="s">
        <v>325</v>
      </c>
      <c r="BQ88" s="50">
        <v>5102.2815171227376</v>
      </c>
      <c r="BR88" s="508">
        <v>0.052021907264631295</v>
      </c>
      <c r="BS88" s="50">
        <v>-1209.3</v>
      </c>
      <c r="BT88" s="50">
        <v>687598.70481156954</v>
      </c>
      <c r="BU88" s="50">
        <v>-1350</v>
      </c>
      <c r="BV88" s="67">
        <v>686248.70481156954</v>
      </c>
      <c r="BY88" s="40">
        <v>8732016</v>
      </c>
    </row>
    <row r="89" spans="1:77">
      <c r="A89" s="40">
        <v>110831</v>
      </c>
      <c r="B89" s="40">
        <v>8733310</v>
      </c>
      <c r="C89" s="40" t="s">
        <v>125</v>
      </c>
      <c r="D89" s="507">
        <v>208</v>
      </c>
      <c r="E89" s="507">
        <v>208</v>
      </c>
      <c r="F89" s="507">
        <v>0</v>
      </c>
      <c r="G89" s="50">
        <v>705025.0179834757</v>
      </c>
      <c r="H89" s="50">
        <v>0</v>
      </c>
      <c r="I89" s="50">
        <v>0</v>
      </c>
      <c r="J89" s="50">
        <v>9108.024679901635</v>
      </c>
      <c r="K89" s="50">
        <v>0</v>
      </c>
      <c r="L89" s="50">
        <v>13377.411248605524</v>
      </c>
      <c r="M89" s="50">
        <v>0</v>
      </c>
      <c r="N89" s="50">
        <v>0</v>
      </c>
      <c r="O89" s="50">
        <v>0</v>
      </c>
      <c r="P89" s="50">
        <v>0</v>
      </c>
      <c r="Q89" s="50">
        <v>0</v>
      </c>
      <c r="R89" s="50">
        <v>0</v>
      </c>
      <c r="S89" s="50">
        <v>0</v>
      </c>
      <c r="T89" s="50">
        <v>0</v>
      </c>
      <c r="U89" s="50">
        <v>0</v>
      </c>
      <c r="V89" s="50">
        <v>0</v>
      </c>
      <c r="W89" s="50">
        <v>0</v>
      </c>
      <c r="X89" s="50">
        <v>0</v>
      </c>
      <c r="Y89" s="50">
        <v>0</v>
      </c>
      <c r="Z89" s="50">
        <v>7445.49149370237</v>
      </c>
      <c r="AA89" s="50">
        <v>0</v>
      </c>
      <c r="AB89" s="50">
        <v>55041.513231993828</v>
      </c>
      <c r="AC89" s="50">
        <v>0</v>
      </c>
      <c r="AD89" s="50">
        <v>0</v>
      </c>
      <c r="AE89" s="50">
        <v>0</v>
      </c>
      <c r="AF89" s="50">
        <v>127831.92533195284</v>
      </c>
      <c r="AG89" s="50">
        <v>0</v>
      </c>
      <c r="AH89" s="50">
        <v>0</v>
      </c>
      <c r="AI89" s="50">
        <v>0</v>
      </c>
      <c r="AJ89" s="50">
        <v>3729.5999999999995</v>
      </c>
      <c r="AK89" s="50">
        <v>0</v>
      </c>
      <c r="AL89" s="50">
        <v>0</v>
      </c>
      <c r="AM89" s="50">
        <v>0</v>
      </c>
      <c r="AN89" s="50">
        <v>0</v>
      </c>
      <c r="AO89" s="50">
        <v>0</v>
      </c>
      <c r="AP89" s="50">
        <v>0</v>
      </c>
      <c r="AQ89" s="50">
        <v>0</v>
      </c>
      <c r="AR89" s="50">
        <v>0</v>
      </c>
      <c r="AS89" s="50">
        <v>705025.0179834757</v>
      </c>
      <c r="AT89" s="50">
        <v>84972.440654203354</v>
      </c>
      <c r="AU89" s="50">
        <v>131561.52533195284</v>
      </c>
      <c r="AV89" s="50">
        <v>69318.725626256477</v>
      </c>
      <c r="AW89" s="67">
        <v>921558.98396963184</v>
      </c>
      <c r="AX89" s="50">
        <v>917829.38396963186</v>
      </c>
      <c r="AY89" s="50">
        <v>4405</v>
      </c>
      <c r="AZ89" s="50">
        <v>916240</v>
      </c>
      <c r="BA89" s="50">
        <v>0</v>
      </c>
      <c r="BB89" s="50">
        <v>0</v>
      </c>
      <c r="BC89" s="50">
        <v>921558.98396963184</v>
      </c>
      <c r="BD89" s="50">
        <v>921558.98396963207</v>
      </c>
      <c r="BE89" s="50">
        <v>0</v>
      </c>
      <c r="BF89" s="50">
        <v>919969.6</v>
      </c>
      <c r="BG89" s="50">
        <v>788408.07466804713</v>
      </c>
      <c r="BH89" s="50">
        <v>789997.458637679</v>
      </c>
      <c r="BI89" s="50">
        <v>3798.0647049888412</v>
      </c>
      <c r="BJ89" s="50">
        <v>3777.6003088954626</v>
      </c>
      <c r="BK89" s="50">
        <v>0.005417300513553323</v>
      </c>
      <c r="BL89" s="50">
        <v>0</v>
      </c>
      <c r="BM89" s="50">
        <v>0</v>
      </c>
      <c r="BN89" s="67">
        <v>921558.98396963184</v>
      </c>
      <c r="BO89" s="50">
        <v>4412.6412690847683</v>
      </c>
      <c r="BP89" s="50" t="s">
        <v>325</v>
      </c>
      <c r="BQ89" s="50">
        <v>4430.5720383155376</v>
      </c>
      <c r="BR89" s="508">
        <v>0.0058857072009899092</v>
      </c>
      <c r="BS89" s="50">
        <v>-1793.9499999999998</v>
      </c>
      <c r="BT89" s="50">
        <v>919765.03396963188</v>
      </c>
      <c r="BU89" s="50">
        <v>-2080</v>
      </c>
      <c r="BV89" s="67">
        <v>917685.03396963188</v>
      </c>
      <c r="BY89" s="40">
        <v>8733310</v>
      </c>
    </row>
    <row r="90" spans="1:77">
      <c r="A90" s="40">
        <v>110813</v>
      </c>
      <c r="B90" s="40">
        <v>8733066</v>
      </c>
      <c r="C90" s="40" t="s">
        <v>116</v>
      </c>
      <c r="D90" s="507">
        <v>47</v>
      </c>
      <c r="E90" s="507">
        <v>47</v>
      </c>
      <c r="F90" s="507">
        <v>0</v>
      </c>
      <c r="G90" s="50">
        <v>159308.53771742</v>
      </c>
      <c r="H90" s="50">
        <v>0</v>
      </c>
      <c r="I90" s="50">
        <v>0</v>
      </c>
      <c r="J90" s="50">
        <v>4793.6971999482421</v>
      </c>
      <c r="K90" s="50">
        <v>0</v>
      </c>
      <c r="L90" s="50">
        <v>7744.81703866635</v>
      </c>
      <c r="M90" s="50">
        <v>0</v>
      </c>
      <c r="N90" s="50">
        <v>689.09397249255778</v>
      </c>
      <c r="O90" s="50">
        <v>0</v>
      </c>
      <c r="P90" s="50">
        <v>0</v>
      </c>
      <c r="Q90" s="50">
        <v>0</v>
      </c>
      <c r="R90" s="50">
        <v>0</v>
      </c>
      <c r="S90" s="50">
        <v>0</v>
      </c>
      <c r="T90" s="50">
        <v>0</v>
      </c>
      <c r="U90" s="50">
        <v>0</v>
      </c>
      <c r="V90" s="50">
        <v>0</v>
      </c>
      <c r="W90" s="50">
        <v>0</v>
      </c>
      <c r="X90" s="50">
        <v>0</v>
      </c>
      <c r="Y90" s="50">
        <v>0</v>
      </c>
      <c r="Z90" s="50">
        <v>0</v>
      </c>
      <c r="AA90" s="50">
        <v>0</v>
      </c>
      <c r="AB90" s="50">
        <v>27106.859635332265</v>
      </c>
      <c r="AC90" s="50">
        <v>0</v>
      </c>
      <c r="AD90" s="50">
        <v>5832.4314619620282</v>
      </c>
      <c r="AE90" s="50">
        <v>0</v>
      </c>
      <c r="AF90" s="50">
        <v>127831.92533195284</v>
      </c>
      <c r="AG90" s="50">
        <v>56300</v>
      </c>
      <c r="AH90" s="50">
        <v>0</v>
      </c>
      <c r="AI90" s="50">
        <v>0</v>
      </c>
      <c r="AJ90" s="50">
        <v>4714.89</v>
      </c>
      <c r="AK90" s="50">
        <v>0</v>
      </c>
      <c r="AL90" s="50">
        <v>0</v>
      </c>
      <c r="AM90" s="50">
        <v>0</v>
      </c>
      <c r="AN90" s="50">
        <v>7839</v>
      </c>
      <c r="AO90" s="50">
        <v>0</v>
      </c>
      <c r="AP90" s="50">
        <v>0</v>
      </c>
      <c r="AQ90" s="50">
        <v>0</v>
      </c>
      <c r="AR90" s="50">
        <v>0</v>
      </c>
      <c r="AS90" s="50">
        <v>159308.53771742</v>
      </c>
      <c r="AT90" s="50">
        <v>46166.899308401444</v>
      </c>
      <c r="AU90" s="50">
        <v>196685.81533195285</v>
      </c>
      <c r="AV90" s="50">
        <v>23527.271002175596</v>
      </c>
      <c r="AW90" s="67">
        <v>402161.2523577743</v>
      </c>
      <c r="AX90" s="50">
        <v>389607.36235777428</v>
      </c>
      <c r="AY90" s="50">
        <v>4405</v>
      </c>
      <c r="AZ90" s="50">
        <v>207035</v>
      </c>
      <c r="BA90" s="50">
        <v>0</v>
      </c>
      <c r="BB90" s="50">
        <v>0</v>
      </c>
      <c r="BC90" s="50">
        <v>402161.2523577743</v>
      </c>
      <c r="BD90" s="50">
        <v>402161.2523577743</v>
      </c>
      <c r="BE90" s="50">
        <v>0</v>
      </c>
      <c r="BF90" s="50">
        <v>219588.89</v>
      </c>
      <c r="BG90" s="50">
        <v>30742.074668047178</v>
      </c>
      <c r="BH90" s="50">
        <v>213314.43702582145</v>
      </c>
      <c r="BI90" s="50">
        <v>4538.6050431025842</v>
      </c>
      <c r="BJ90" s="50">
        <v>4261.04087262327</v>
      </c>
      <c r="BK90" s="50">
        <v>0.0651399924986954</v>
      </c>
      <c r="BL90" s="50">
        <v>0</v>
      </c>
      <c r="BM90" s="50">
        <v>0</v>
      </c>
      <c r="BN90" s="67">
        <v>402161.2523577743</v>
      </c>
      <c r="BO90" s="50">
        <v>8289.5183480377509</v>
      </c>
      <c r="BP90" s="50" t="s">
        <v>325</v>
      </c>
      <c r="BQ90" s="50">
        <v>8556.6223905909428</v>
      </c>
      <c r="BR90" s="508">
        <v>0.01050779488119713</v>
      </c>
      <c r="BS90" s="50">
        <v>-431.90000000000009</v>
      </c>
      <c r="BT90" s="50">
        <v>401729.35235777427</v>
      </c>
      <c r="BU90" s="50">
        <v>-470</v>
      </c>
      <c r="BV90" s="67">
        <v>401259.35235777427</v>
      </c>
      <c r="BY90" s="40">
        <v>8733066</v>
      </c>
    </row>
    <row r="91" spans="1:77">
      <c r="A91" s="40">
        <v>110815</v>
      </c>
      <c r="B91" s="40">
        <v>8733068</v>
      </c>
      <c r="C91" s="40" t="s">
        <v>118</v>
      </c>
      <c r="D91" s="507">
        <v>107</v>
      </c>
      <c r="E91" s="507">
        <v>107</v>
      </c>
      <c r="F91" s="507">
        <v>0</v>
      </c>
      <c r="G91" s="50">
        <v>362681.13905880722</v>
      </c>
      <c r="H91" s="50">
        <v>0</v>
      </c>
      <c r="I91" s="50">
        <v>0</v>
      </c>
      <c r="J91" s="50">
        <v>6711.1760799275189</v>
      </c>
      <c r="K91" s="50">
        <v>0</v>
      </c>
      <c r="L91" s="50">
        <v>9857.0398673935415</v>
      </c>
      <c r="M91" s="50">
        <v>0</v>
      </c>
      <c r="N91" s="50">
        <v>0</v>
      </c>
      <c r="O91" s="50">
        <v>279.6323366636467</v>
      </c>
      <c r="P91" s="50">
        <v>0</v>
      </c>
      <c r="Q91" s="50">
        <v>0</v>
      </c>
      <c r="R91" s="50">
        <v>0</v>
      </c>
      <c r="S91" s="50">
        <v>0</v>
      </c>
      <c r="T91" s="50">
        <v>0</v>
      </c>
      <c r="U91" s="50">
        <v>0</v>
      </c>
      <c r="V91" s="50">
        <v>0</v>
      </c>
      <c r="W91" s="50">
        <v>0</v>
      </c>
      <c r="X91" s="50">
        <v>0</v>
      </c>
      <c r="Y91" s="50">
        <v>0</v>
      </c>
      <c r="Z91" s="50">
        <v>1304.8107378455602</v>
      </c>
      <c r="AA91" s="50">
        <v>0</v>
      </c>
      <c r="AB91" s="50">
        <v>34305.384075295311</v>
      </c>
      <c r="AC91" s="50">
        <v>0</v>
      </c>
      <c r="AD91" s="50">
        <v>0</v>
      </c>
      <c r="AE91" s="50">
        <v>0</v>
      </c>
      <c r="AF91" s="50">
        <v>127831.92533195284</v>
      </c>
      <c r="AG91" s="50">
        <v>32171.428571428565</v>
      </c>
      <c r="AH91" s="50">
        <v>0</v>
      </c>
      <c r="AI91" s="50">
        <v>0</v>
      </c>
      <c r="AJ91" s="50">
        <v>16203</v>
      </c>
      <c r="AK91" s="50">
        <v>0</v>
      </c>
      <c r="AL91" s="50">
        <v>0</v>
      </c>
      <c r="AM91" s="50">
        <v>0</v>
      </c>
      <c r="AN91" s="50">
        <v>0</v>
      </c>
      <c r="AO91" s="50">
        <v>0</v>
      </c>
      <c r="AP91" s="50">
        <v>0</v>
      </c>
      <c r="AQ91" s="50">
        <v>0</v>
      </c>
      <c r="AR91" s="50">
        <v>0</v>
      </c>
      <c r="AS91" s="50">
        <v>362681.13905880722</v>
      </c>
      <c r="AT91" s="50">
        <v>52458.043097125577</v>
      </c>
      <c r="AU91" s="50">
        <v>176206.35390338139</v>
      </c>
      <c r="AV91" s="50">
        <v>39064.837024641165</v>
      </c>
      <c r="AW91" s="67">
        <v>591345.53605931415</v>
      </c>
      <c r="AX91" s="50">
        <v>575142.53605931415</v>
      </c>
      <c r="AY91" s="50">
        <v>4405</v>
      </c>
      <c r="AZ91" s="50">
        <v>471335</v>
      </c>
      <c r="BA91" s="50">
        <v>0</v>
      </c>
      <c r="BB91" s="50">
        <v>0</v>
      </c>
      <c r="BC91" s="50">
        <v>591345.53605931415</v>
      </c>
      <c r="BD91" s="50">
        <v>591345.53605931415</v>
      </c>
      <c r="BE91" s="50">
        <v>0</v>
      </c>
      <c r="BF91" s="50">
        <v>487538</v>
      </c>
      <c r="BG91" s="50">
        <v>311331.64609661861</v>
      </c>
      <c r="BH91" s="50">
        <v>415139.18215593277</v>
      </c>
      <c r="BI91" s="50">
        <v>3879.805440709652</v>
      </c>
      <c r="BJ91" s="50">
        <v>3845.0922927486449</v>
      </c>
      <c r="BK91" s="50">
        <v>0.0090279102081558971</v>
      </c>
      <c r="BL91" s="50">
        <v>0</v>
      </c>
      <c r="BM91" s="50">
        <v>0</v>
      </c>
      <c r="BN91" s="67">
        <v>591345.53605931415</v>
      </c>
      <c r="BO91" s="50">
        <v>5375.1638884048052</v>
      </c>
      <c r="BP91" s="50" t="s">
        <v>325</v>
      </c>
      <c r="BQ91" s="50">
        <v>5526.5937949468616</v>
      </c>
      <c r="BR91" s="508">
        <v>-0.024792618255829346</v>
      </c>
      <c r="BS91" s="50">
        <v>-942.49999999999989</v>
      </c>
      <c r="BT91" s="50">
        <v>590403.03605931415</v>
      </c>
      <c r="BU91" s="50">
        <v>-1070</v>
      </c>
      <c r="BV91" s="67">
        <v>589333.03605931415</v>
      </c>
      <c r="BY91" s="40">
        <v>8733068</v>
      </c>
    </row>
    <row r="92" spans="1:77">
      <c r="A92" s="40">
        <v>140535</v>
      </c>
      <c r="B92" s="40">
        <v>8732210</v>
      </c>
      <c r="C92" s="40" t="s">
        <v>202</v>
      </c>
      <c r="D92" s="507">
        <v>80</v>
      </c>
      <c r="E92" s="507">
        <v>80</v>
      </c>
      <c r="F92" s="507">
        <v>0</v>
      </c>
      <c r="G92" s="50">
        <v>271163.46845518297</v>
      </c>
      <c r="H92" s="50">
        <v>0</v>
      </c>
      <c r="I92" s="50">
        <v>0</v>
      </c>
      <c r="J92" s="50">
        <v>3834.957759958585</v>
      </c>
      <c r="K92" s="50">
        <v>0</v>
      </c>
      <c r="L92" s="50">
        <v>5632.5942099391714</v>
      </c>
      <c r="M92" s="50">
        <v>0</v>
      </c>
      <c r="N92" s="50">
        <v>0</v>
      </c>
      <c r="O92" s="50">
        <v>0</v>
      </c>
      <c r="P92" s="50">
        <v>0</v>
      </c>
      <c r="Q92" s="50">
        <v>0</v>
      </c>
      <c r="R92" s="50">
        <v>0</v>
      </c>
      <c r="S92" s="50">
        <v>0</v>
      </c>
      <c r="T92" s="50">
        <v>0</v>
      </c>
      <c r="U92" s="50">
        <v>0</v>
      </c>
      <c r="V92" s="50">
        <v>0</v>
      </c>
      <c r="W92" s="50">
        <v>0</v>
      </c>
      <c r="X92" s="50">
        <v>0</v>
      </c>
      <c r="Y92" s="50">
        <v>0</v>
      </c>
      <c r="Z92" s="50">
        <v>0</v>
      </c>
      <c r="AA92" s="50">
        <v>0</v>
      </c>
      <c r="AB92" s="50">
        <v>8651.1254155315837</v>
      </c>
      <c r="AC92" s="50">
        <v>0</v>
      </c>
      <c r="AD92" s="50">
        <v>0</v>
      </c>
      <c r="AE92" s="50">
        <v>0</v>
      </c>
      <c r="AF92" s="50">
        <v>127831.92533195284</v>
      </c>
      <c r="AG92" s="50">
        <v>52466.488651535372</v>
      </c>
      <c r="AH92" s="50">
        <v>0</v>
      </c>
      <c r="AI92" s="50">
        <v>0</v>
      </c>
      <c r="AJ92" s="50">
        <v>1331.2</v>
      </c>
      <c r="AK92" s="50">
        <v>0</v>
      </c>
      <c r="AL92" s="50">
        <v>0</v>
      </c>
      <c r="AM92" s="50">
        <v>0</v>
      </c>
      <c r="AN92" s="50">
        <v>0</v>
      </c>
      <c r="AO92" s="50">
        <v>0</v>
      </c>
      <c r="AP92" s="50">
        <v>0</v>
      </c>
      <c r="AQ92" s="50">
        <v>0</v>
      </c>
      <c r="AR92" s="50">
        <v>0</v>
      </c>
      <c r="AS92" s="50">
        <v>271163.46845518297</v>
      </c>
      <c r="AT92" s="50">
        <v>18118.677385429342</v>
      </c>
      <c r="AU92" s="50">
        <v>181629.61398348823</v>
      </c>
      <c r="AV92" s="50">
        <v>21109.569741289964</v>
      </c>
      <c r="AW92" s="67">
        <v>470911.75982410053</v>
      </c>
      <c r="AX92" s="50">
        <v>469580.55982410052</v>
      </c>
      <c r="AY92" s="50">
        <v>4405</v>
      </c>
      <c r="AZ92" s="50">
        <v>352400</v>
      </c>
      <c r="BA92" s="50">
        <v>0</v>
      </c>
      <c r="BB92" s="50">
        <v>0</v>
      </c>
      <c r="BC92" s="50">
        <v>470911.75982410053</v>
      </c>
      <c r="BD92" s="50">
        <v>470911.75982410053</v>
      </c>
      <c r="BE92" s="50">
        <v>0</v>
      </c>
      <c r="BF92" s="50">
        <v>353731.2</v>
      </c>
      <c r="BG92" s="50">
        <v>172101.58601651178</v>
      </c>
      <c r="BH92" s="50">
        <v>289282.1458406123</v>
      </c>
      <c r="BI92" s="50">
        <v>3616.0268230076535</v>
      </c>
      <c r="BJ92" s="50">
        <v>3583.8372248897635</v>
      </c>
      <c r="BK92" s="50">
        <v>0.00898188062067471</v>
      </c>
      <c r="BL92" s="50">
        <v>0</v>
      </c>
      <c r="BM92" s="50">
        <v>0</v>
      </c>
      <c r="BN92" s="67">
        <v>470911.75982410053</v>
      </c>
      <c r="BO92" s="50">
        <v>5869.7569978012561</v>
      </c>
      <c r="BP92" s="50" t="s">
        <v>325</v>
      </c>
      <c r="BQ92" s="50">
        <v>5886.3969978012565</v>
      </c>
      <c r="BR92" s="508">
        <v>-0.010184637825604081</v>
      </c>
      <c r="BS92" s="50">
        <v>0</v>
      </c>
      <c r="BT92" s="50">
        <v>470911.75982410053</v>
      </c>
      <c r="BU92" s="50">
        <v>0</v>
      </c>
      <c r="BV92" s="67">
        <v>470911.75982410053</v>
      </c>
      <c r="BY92" s="40">
        <v>8732210</v>
      </c>
    </row>
    <row r="93" spans="1:77">
      <c r="A93" s="40">
        <v>110789</v>
      </c>
      <c r="B93" s="40">
        <v>8733017</v>
      </c>
      <c r="C93" s="40" t="s">
        <v>103</v>
      </c>
      <c r="D93" s="507">
        <v>86</v>
      </c>
      <c r="E93" s="507">
        <v>86</v>
      </c>
      <c r="F93" s="507">
        <v>0</v>
      </c>
      <c r="G93" s="50">
        <v>291500.72858932166</v>
      </c>
      <c r="H93" s="50">
        <v>0</v>
      </c>
      <c r="I93" s="50">
        <v>0</v>
      </c>
      <c r="J93" s="50">
        <v>5273.0669199430531</v>
      </c>
      <c r="K93" s="50">
        <v>0</v>
      </c>
      <c r="L93" s="50">
        <v>8448.8913149087439</v>
      </c>
      <c r="M93" s="50">
        <v>0</v>
      </c>
      <c r="N93" s="50">
        <v>0</v>
      </c>
      <c r="O93" s="50">
        <v>0</v>
      </c>
      <c r="P93" s="50">
        <v>0</v>
      </c>
      <c r="Q93" s="50">
        <v>0</v>
      </c>
      <c r="R93" s="50">
        <v>0</v>
      </c>
      <c r="S93" s="50">
        <v>0</v>
      </c>
      <c r="T93" s="50">
        <v>0</v>
      </c>
      <c r="U93" s="50">
        <v>0</v>
      </c>
      <c r="V93" s="50">
        <v>0</v>
      </c>
      <c r="W93" s="50">
        <v>0</v>
      </c>
      <c r="X93" s="50">
        <v>0</v>
      </c>
      <c r="Y93" s="50">
        <v>0</v>
      </c>
      <c r="Z93" s="50">
        <v>3932.723952852265</v>
      </c>
      <c r="AA93" s="50">
        <v>0</v>
      </c>
      <c r="AB93" s="50">
        <v>15499.933036160732</v>
      </c>
      <c r="AC93" s="50">
        <v>0</v>
      </c>
      <c r="AD93" s="50">
        <v>0</v>
      </c>
      <c r="AE93" s="50">
        <v>0</v>
      </c>
      <c r="AF93" s="50">
        <v>127831.92533195284</v>
      </c>
      <c r="AG93" s="50">
        <v>47956.475300400525</v>
      </c>
      <c r="AH93" s="50">
        <v>0</v>
      </c>
      <c r="AI93" s="50">
        <v>0</v>
      </c>
      <c r="AJ93" s="50">
        <v>12766</v>
      </c>
      <c r="AK93" s="50">
        <v>0</v>
      </c>
      <c r="AL93" s="50">
        <v>0</v>
      </c>
      <c r="AM93" s="50">
        <v>0</v>
      </c>
      <c r="AN93" s="50">
        <v>0</v>
      </c>
      <c r="AO93" s="50">
        <v>0</v>
      </c>
      <c r="AP93" s="50">
        <v>0</v>
      </c>
      <c r="AQ93" s="50">
        <v>0</v>
      </c>
      <c r="AR93" s="50">
        <v>0</v>
      </c>
      <c r="AS93" s="50">
        <v>291500.72858932166</v>
      </c>
      <c r="AT93" s="50">
        <v>33154.615223864792</v>
      </c>
      <c r="AU93" s="50">
        <v>188554.40063235335</v>
      </c>
      <c r="AV93" s="50">
        <v>25837.20940511681</v>
      </c>
      <c r="AW93" s="67">
        <v>513209.74444553978</v>
      </c>
      <c r="AX93" s="50">
        <v>500443.74444553978</v>
      </c>
      <c r="AY93" s="50">
        <v>4405</v>
      </c>
      <c r="AZ93" s="50">
        <v>378830</v>
      </c>
      <c r="BA93" s="50">
        <v>0</v>
      </c>
      <c r="BB93" s="50">
        <v>0</v>
      </c>
      <c r="BC93" s="50">
        <v>513209.74444553978</v>
      </c>
      <c r="BD93" s="50">
        <v>513209.74444553978</v>
      </c>
      <c r="BE93" s="50">
        <v>0</v>
      </c>
      <c r="BF93" s="50">
        <v>391596</v>
      </c>
      <c r="BG93" s="50">
        <v>203041.59936764665</v>
      </c>
      <c r="BH93" s="50">
        <v>324655.34381318639</v>
      </c>
      <c r="BI93" s="50">
        <v>3775.0621373626327</v>
      </c>
      <c r="BJ93" s="50">
        <v>3650.5273370071054</v>
      </c>
      <c r="BK93" s="50">
        <v>0.034114194706353705</v>
      </c>
      <c r="BL93" s="50">
        <v>0</v>
      </c>
      <c r="BM93" s="50">
        <v>0</v>
      </c>
      <c r="BN93" s="67">
        <v>513209.74444553978</v>
      </c>
      <c r="BO93" s="50">
        <v>5819.1133075062762</v>
      </c>
      <c r="BP93" s="50" t="s">
        <v>325</v>
      </c>
      <c r="BQ93" s="50">
        <v>5967.5551679713926</v>
      </c>
      <c r="BR93" s="508">
        <v>0.041980926849313205</v>
      </c>
      <c r="BS93" s="50">
        <v>-756.34999999999991</v>
      </c>
      <c r="BT93" s="50">
        <v>512453.3944455398</v>
      </c>
      <c r="BU93" s="50">
        <v>-860</v>
      </c>
      <c r="BV93" s="67">
        <v>511593.3944455398</v>
      </c>
      <c r="BY93" s="40">
        <v>8733017</v>
      </c>
    </row>
    <row r="94" spans="1:77">
      <c r="A94" s="40">
        <v>142811</v>
      </c>
      <c r="B94" s="40">
        <v>8732042</v>
      </c>
      <c r="C94" s="40" t="s">
        <v>169</v>
      </c>
      <c r="D94" s="507">
        <v>52</v>
      </c>
      <c r="E94" s="507">
        <v>52</v>
      </c>
      <c r="F94" s="507">
        <v>0</v>
      </c>
      <c r="G94" s="50">
        <v>176256.25449586893</v>
      </c>
      <c r="H94" s="50">
        <v>0</v>
      </c>
      <c r="I94" s="50">
        <v>0</v>
      </c>
      <c r="J94" s="50">
        <v>5273.0669199430668</v>
      </c>
      <c r="K94" s="50">
        <v>0</v>
      </c>
      <c r="L94" s="50">
        <v>8448.8913149087657</v>
      </c>
      <c r="M94" s="50">
        <v>0</v>
      </c>
      <c r="N94" s="50">
        <v>0</v>
      </c>
      <c r="O94" s="50">
        <v>0</v>
      </c>
      <c r="P94" s="50">
        <v>0</v>
      </c>
      <c r="Q94" s="50">
        <v>0</v>
      </c>
      <c r="R94" s="50">
        <v>0</v>
      </c>
      <c r="S94" s="50">
        <v>0</v>
      </c>
      <c r="T94" s="50">
        <v>0</v>
      </c>
      <c r="U94" s="50">
        <v>0</v>
      </c>
      <c r="V94" s="50">
        <v>0</v>
      </c>
      <c r="W94" s="50">
        <v>0</v>
      </c>
      <c r="X94" s="50">
        <v>0</v>
      </c>
      <c r="Y94" s="50">
        <v>0</v>
      </c>
      <c r="Z94" s="50">
        <v>1400.9487165740168</v>
      </c>
      <c r="AA94" s="50">
        <v>0</v>
      </c>
      <c r="AB94" s="50">
        <v>32030.742808344541</v>
      </c>
      <c r="AC94" s="50">
        <v>0</v>
      </c>
      <c r="AD94" s="50">
        <v>830.50803989103</v>
      </c>
      <c r="AE94" s="50">
        <v>0</v>
      </c>
      <c r="AF94" s="50">
        <v>127831.92533195284</v>
      </c>
      <c r="AG94" s="50">
        <v>46025.250000000007</v>
      </c>
      <c r="AH94" s="50">
        <v>0</v>
      </c>
      <c r="AI94" s="50">
        <v>0</v>
      </c>
      <c r="AJ94" s="50">
        <v>2022.4</v>
      </c>
      <c r="AK94" s="50">
        <v>0</v>
      </c>
      <c r="AL94" s="50">
        <v>0</v>
      </c>
      <c r="AM94" s="50">
        <v>0</v>
      </c>
      <c r="AN94" s="50">
        <v>0</v>
      </c>
      <c r="AO94" s="50">
        <v>0</v>
      </c>
      <c r="AP94" s="50">
        <v>0</v>
      </c>
      <c r="AQ94" s="50">
        <v>0</v>
      </c>
      <c r="AR94" s="50">
        <v>0</v>
      </c>
      <c r="AS94" s="50">
        <v>176256.25449586893</v>
      </c>
      <c r="AT94" s="50">
        <v>47984.157799661421</v>
      </c>
      <c r="AU94" s="50">
        <v>175879.57533195283</v>
      </c>
      <c r="AV94" s="50">
        <v>26361.405356992364</v>
      </c>
      <c r="AW94" s="67">
        <v>400119.98762748321</v>
      </c>
      <c r="AX94" s="50">
        <v>398097.58762748318</v>
      </c>
      <c r="AY94" s="50">
        <v>4405</v>
      </c>
      <c r="AZ94" s="50">
        <v>229060</v>
      </c>
      <c r="BA94" s="50">
        <v>0</v>
      </c>
      <c r="BB94" s="50">
        <v>0</v>
      </c>
      <c r="BC94" s="50">
        <v>400119.98762748321</v>
      </c>
      <c r="BD94" s="50">
        <v>400119.98762748321</v>
      </c>
      <c r="BE94" s="50">
        <v>0</v>
      </c>
      <c r="BF94" s="50">
        <v>231082.4</v>
      </c>
      <c r="BG94" s="50">
        <v>55202.824668047157</v>
      </c>
      <c r="BH94" s="50">
        <v>224240.41229553038</v>
      </c>
      <c r="BI94" s="50">
        <v>4312.3156210678917</v>
      </c>
      <c r="BJ94" s="50">
        <v>3563.5608618343172</v>
      </c>
      <c r="BK94" s="50">
        <v>0.21011420549954027</v>
      </c>
      <c r="BL94" s="50">
        <v>0</v>
      </c>
      <c r="BM94" s="50">
        <v>0</v>
      </c>
      <c r="BN94" s="67">
        <v>400119.98762748321</v>
      </c>
      <c r="BO94" s="50">
        <v>7655.7228389900611</v>
      </c>
      <c r="BP94" s="50" t="s">
        <v>325</v>
      </c>
      <c r="BQ94" s="50">
        <v>7694.6151466823694</v>
      </c>
      <c r="BR94" s="508">
        <v>0.065167727910117268</v>
      </c>
      <c r="BS94" s="50">
        <v>0</v>
      </c>
      <c r="BT94" s="50">
        <v>400119.98762748321</v>
      </c>
      <c r="BU94" s="50">
        <v>0</v>
      </c>
      <c r="BV94" s="67">
        <v>400119.98762748321</v>
      </c>
      <c r="BY94" s="40">
        <v>8732042</v>
      </c>
    </row>
    <row r="95" spans="1:77">
      <c r="A95" s="40">
        <v>144288</v>
      </c>
      <c r="B95" s="40">
        <v>8733056</v>
      </c>
      <c r="C95" s="40" t="s">
        <v>220</v>
      </c>
      <c r="D95" s="507">
        <v>74</v>
      </c>
      <c r="E95" s="507">
        <v>74</v>
      </c>
      <c r="F95" s="507">
        <v>0</v>
      </c>
      <c r="G95" s="50">
        <v>250826.20832104422</v>
      </c>
      <c r="H95" s="50">
        <v>0</v>
      </c>
      <c r="I95" s="50">
        <v>0</v>
      </c>
      <c r="J95" s="50">
        <v>11984.242999870583</v>
      </c>
      <c r="K95" s="50">
        <v>0</v>
      </c>
      <c r="L95" s="50">
        <v>18305.931182302287</v>
      </c>
      <c r="M95" s="50">
        <v>0</v>
      </c>
      <c r="N95" s="50">
        <v>10346.396456554932</v>
      </c>
      <c r="O95" s="50">
        <v>4198.5376925150513</v>
      </c>
      <c r="P95" s="50">
        <v>3298.8510441189692</v>
      </c>
      <c r="Q95" s="50">
        <v>0</v>
      </c>
      <c r="R95" s="50">
        <v>0</v>
      </c>
      <c r="S95" s="50">
        <v>0</v>
      </c>
      <c r="T95" s="50">
        <v>0</v>
      </c>
      <c r="U95" s="50">
        <v>0</v>
      </c>
      <c r="V95" s="50">
        <v>0</v>
      </c>
      <c r="W95" s="50">
        <v>0</v>
      </c>
      <c r="X95" s="50">
        <v>0</v>
      </c>
      <c r="Y95" s="50">
        <v>0</v>
      </c>
      <c r="Z95" s="50">
        <v>669.74441348235064</v>
      </c>
      <c r="AA95" s="50">
        <v>0</v>
      </c>
      <c r="AB95" s="50">
        <v>27549.333422017295</v>
      </c>
      <c r="AC95" s="50">
        <v>0</v>
      </c>
      <c r="AD95" s="50">
        <v>6191.0599337331641</v>
      </c>
      <c r="AE95" s="50">
        <v>0</v>
      </c>
      <c r="AF95" s="50">
        <v>127831.92533195284</v>
      </c>
      <c r="AG95" s="50">
        <v>56300</v>
      </c>
      <c r="AH95" s="50">
        <v>0</v>
      </c>
      <c r="AI95" s="50">
        <v>0</v>
      </c>
      <c r="AJ95" s="50">
        <v>1408</v>
      </c>
      <c r="AK95" s="50">
        <v>0</v>
      </c>
      <c r="AL95" s="50">
        <v>0</v>
      </c>
      <c r="AM95" s="50">
        <v>0</v>
      </c>
      <c r="AN95" s="50">
        <v>0</v>
      </c>
      <c r="AO95" s="50">
        <v>0</v>
      </c>
      <c r="AP95" s="50">
        <v>0</v>
      </c>
      <c r="AQ95" s="50">
        <v>0</v>
      </c>
      <c r="AR95" s="50">
        <v>0</v>
      </c>
      <c r="AS95" s="50">
        <v>250826.20832104422</v>
      </c>
      <c r="AT95" s="50">
        <v>82544.097144594634</v>
      </c>
      <c r="AU95" s="50">
        <v>185539.92533195284</v>
      </c>
      <c r="AV95" s="50">
        <v>43858.628852279435</v>
      </c>
      <c r="AW95" s="67">
        <v>518910.23079759174</v>
      </c>
      <c r="AX95" s="50">
        <v>517502.23079759174</v>
      </c>
      <c r="AY95" s="50">
        <v>4405</v>
      </c>
      <c r="AZ95" s="50">
        <v>325970</v>
      </c>
      <c r="BA95" s="50">
        <v>0</v>
      </c>
      <c r="BB95" s="50">
        <v>0</v>
      </c>
      <c r="BC95" s="50">
        <v>518910.23079759174</v>
      </c>
      <c r="BD95" s="50">
        <v>518910.23079759174</v>
      </c>
      <c r="BE95" s="50">
        <v>0</v>
      </c>
      <c r="BF95" s="50">
        <v>327378</v>
      </c>
      <c r="BG95" s="50">
        <v>141838.07466804716</v>
      </c>
      <c r="BH95" s="50">
        <v>333370.30546563887</v>
      </c>
      <c r="BI95" s="50">
        <v>4505.0041279140387</v>
      </c>
      <c r="BJ95" s="50">
        <v>4375.6256315006549</v>
      </c>
      <c r="BK95" s="50">
        <v>0.029567999483770379</v>
      </c>
      <c r="BL95" s="50">
        <v>0</v>
      </c>
      <c r="BM95" s="50">
        <v>0</v>
      </c>
      <c r="BN95" s="67">
        <v>518910.23079759174</v>
      </c>
      <c r="BO95" s="50">
        <v>6993.273389156645</v>
      </c>
      <c r="BP95" s="50" t="s">
        <v>325</v>
      </c>
      <c r="BQ95" s="50">
        <v>7012.3004161836725</v>
      </c>
      <c r="BR95" s="508">
        <v>0.0079655887619956012</v>
      </c>
      <c r="BS95" s="50">
        <v>0</v>
      </c>
      <c r="BT95" s="50">
        <v>518910.23079759174</v>
      </c>
      <c r="BU95" s="50">
        <v>0</v>
      </c>
      <c r="BV95" s="67">
        <v>518910.23079759174</v>
      </c>
      <c r="BY95" s="40">
        <v>8733056</v>
      </c>
    </row>
    <row r="96" spans="1:77">
      <c r="A96" s="40">
        <v>110748</v>
      </c>
      <c r="B96" s="40">
        <v>8732315</v>
      </c>
      <c r="C96" s="40" t="s">
        <v>79</v>
      </c>
      <c r="D96" s="507">
        <v>464</v>
      </c>
      <c r="E96" s="507">
        <v>464</v>
      </c>
      <c r="F96" s="507">
        <v>0</v>
      </c>
      <c r="G96" s="50">
        <v>1572748.1170400612</v>
      </c>
      <c r="H96" s="50">
        <v>0</v>
      </c>
      <c r="I96" s="50">
        <v>0</v>
      </c>
      <c r="J96" s="50">
        <v>35473.359279616983</v>
      </c>
      <c r="K96" s="50">
        <v>0</v>
      </c>
      <c r="L96" s="50">
        <v>52805.570718179813</v>
      </c>
      <c r="M96" s="50">
        <v>0</v>
      </c>
      <c r="N96" s="50">
        <v>689.09397249255824</v>
      </c>
      <c r="O96" s="50">
        <v>0</v>
      </c>
      <c r="P96" s="50">
        <v>0</v>
      </c>
      <c r="Q96" s="50">
        <v>0</v>
      </c>
      <c r="R96" s="50">
        <v>0</v>
      </c>
      <c r="S96" s="50">
        <v>0</v>
      </c>
      <c r="T96" s="50">
        <v>0</v>
      </c>
      <c r="U96" s="50">
        <v>0</v>
      </c>
      <c r="V96" s="50">
        <v>0</v>
      </c>
      <c r="W96" s="50">
        <v>0</v>
      </c>
      <c r="X96" s="50">
        <v>0</v>
      </c>
      <c r="Y96" s="50">
        <v>0</v>
      </c>
      <c r="Z96" s="50">
        <v>24254.548905819371</v>
      </c>
      <c r="AA96" s="50">
        <v>0</v>
      </c>
      <c r="AB96" s="50">
        <v>116973.02229709008</v>
      </c>
      <c r="AC96" s="50">
        <v>0</v>
      </c>
      <c r="AD96" s="50">
        <v>0</v>
      </c>
      <c r="AE96" s="50">
        <v>0</v>
      </c>
      <c r="AF96" s="50">
        <v>127831.92533195284</v>
      </c>
      <c r="AG96" s="50">
        <v>0</v>
      </c>
      <c r="AH96" s="50">
        <v>0</v>
      </c>
      <c r="AI96" s="50">
        <v>110000</v>
      </c>
      <c r="AJ96" s="50">
        <v>64512</v>
      </c>
      <c r="AK96" s="50">
        <v>0</v>
      </c>
      <c r="AL96" s="50">
        <v>0</v>
      </c>
      <c r="AM96" s="50">
        <v>0</v>
      </c>
      <c r="AN96" s="50">
        <v>0</v>
      </c>
      <c r="AO96" s="50">
        <v>0</v>
      </c>
      <c r="AP96" s="50">
        <v>0</v>
      </c>
      <c r="AQ96" s="50">
        <v>0</v>
      </c>
      <c r="AR96" s="50">
        <v>0</v>
      </c>
      <c r="AS96" s="50">
        <v>1572748.1170400612</v>
      </c>
      <c r="AT96" s="50">
        <v>230195.59517319879</v>
      </c>
      <c r="AU96" s="50">
        <v>302343.92533195287</v>
      </c>
      <c r="AV96" s="50">
        <v>156347.4605352433</v>
      </c>
      <c r="AW96" s="67">
        <v>2105287.6375452126</v>
      </c>
      <c r="AX96" s="50">
        <v>1930775.6375452126</v>
      </c>
      <c r="AY96" s="50">
        <v>4405</v>
      </c>
      <c r="AZ96" s="50">
        <v>2043920</v>
      </c>
      <c r="BA96" s="50">
        <v>113144.36245478736</v>
      </c>
      <c r="BB96" s="50">
        <v>0</v>
      </c>
      <c r="BC96" s="50">
        <v>2218432</v>
      </c>
      <c r="BD96" s="50">
        <v>2218432.0000000005</v>
      </c>
      <c r="BE96" s="50">
        <v>0</v>
      </c>
      <c r="BF96" s="50">
        <v>2218432</v>
      </c>
      <c r="BG96" s="50">
        <v>2026088.0746680473</v>
      </c>
      <c r="BH96" s="50">
        <v>2026088.0746680473</v>
      </c>
      <c r="BI96" s="50">
        <v>4366.5691264397574</v>
      </c>
      <c r="BJ96" s="50">
        <v>4315.898223012241</v>
      </c>
      <c r="BK96" s="50">
        <v>0.01174052324898224</v>
      </c>
      <c r="BL96" s="50">
        <v>0</v>
      </c>
      <c r="BM96" s="50">
        <v>0</v>
      </c>
      <c r="BN96" s="67">
        <v>2218432</v>
      </c>
      <c r="BO96" s="50">
        <v>4405</v>
      </c>
      <c r="BP96" s="50" t="s">
        <v>325</v>
      </c>
      <c r="BQ96" s="50">
        <v>4781.1034482758623</v>
      </c>
      <c r="BR96" s="508">
        <v>0.015224708123457775</v>
      </c>
      <c r="BS96" s="50">
        <v>-4148.9000000000005</v>
      </c>
      <c r="BT96" s="50">
        <v>2214283.1</v>
      </c>
      <c r="BU96" s="50">
        <v>-4640</v>
      </c>
      <c r="BV96" s="67">
        <v>2209643.1</v>
      </c>
      <c r="BY96" s="40">
        <v>8732315</v>
      </c>
    </row>
    <row r="97" spans="1:77">
      <c r="A97" s="40">
        <v>110612</v>
      </c>
      <c r="B97" s="40">
        <v>8732018</v>
      </c>
      <c r="C97" s="40" t="s">
        <v>34</v>
      </c>
      <c r="D97" s="507">
        <v>121</v>
      </c>
      <c r="E97" s="507">
        <v>121</v>
      </c>
      <c r="F97" s="507">
        <v>0</v>
      </c>
      <c r="G97" s="50">
        <v>410134.74603846425</v>
      </c>
      <c r="H97" s="50">
        <v>0</v>
      </c>
      <c r="I97" s="50">
        <v>0</v>
      </c>
      <c r="J97" s="50">
        <v>12463.612719865388</v>
      </c>
      <c r="K97" s="50">
        <v>0</v>
      </c>
      <c r="L97" s="50">
        <v>19010.005458544736</v>
      </c>
      <c r="M97" s="50">
        <v>0</v>
      </c>
      <c r="N97" s="50">
        <v>0</v>
      </c>
      <c r="O97" s="50">
        <v>0</v>
      </c>
      <c r="P97" s="50">
        <v>0</v>
      </c>
      <c r="Q97" s="50">
        <v>0</v>
      </c>
      <c r="R97" s="50">
        <v>0</v>
      </c>
      <c r="S97" s="50">
        <v>0</v>
      </c>
      <c r="T97" s="50">
        <v>0</v>
      </c>
      <c r="U97" s="50">
        <v>0</v>
      </c>
      <c r="V97" s="50">
        <v>0</v>
      </c>
      <c r="W97" s="50">
        <v>0</v>
      </c>
      <c r="X97" s="50">
        <v>0</v>
      </c>
      <c r="Y97" s="50">
        <v>0</v>
      </c>
      <c r="Z97" s="50">
        <v>4955.706410872408</v>
      </c>
      <c r="AA97" s="50">
        <v>0</v>
      </c>
      <c r="AB97" s="50">
        <v>30017.730196392866</v>
      </c>
      <c r="AC97" s="50">
        <v>0</v>
      </c>
      <c r="AD97" s="50">
        <v>0</v>
      </c>
      <c r="AE97" s="50">
        <v>0</v>
      </c>
      <c r="AF97" s="50">
        <v>127831.92533195284</v>
      </c>
      <c r="AG97" s="50">
        <v>1785.9652870493944</v>
      </c>
      <c r="AH97" s="50">
        <v>0</v>
      </c>
      <c r="AI97" s="50">
        <v>0</v>
      </c>
      <c r="AJ97" s="50">
        <v>20008.25</v>
      </c>
      <c r="AK97" s="50">
        <v>0</v>
      </c>
      <c r="AL97" s="50">
        <v>0</v>
      </c>
      <c r="AM97" s="50">
        <v>0</v>
      </c>
      <c r="AN97" s="50">
        <v>0</v>
      </c>
      <c r="AO97" s="50">
        <v>0</v>
      </c>
      <c r="AP97" s="50">
        <v>0</v>
      </c>
      <c r="AQ97" s="50">
        <v>0</v>
      </c>
      <c r="AR97" s="50">
        <v>0</v>
      </c>
      <c r="AS97" s="50">
        <v>410134.74603846425</v>
      </c>
      <c r="AT97" s="50">
        <v>66447.0547856754</v>
      </c>
      <c r="AU97" s="50">
        <v>149626.14061900222</v>
      </c>
      <c r="AV97" s="50">
        <v>41263.425168525653</v>
      </c>
      <c r="AW97" s="67">
        <v>626207.94144314178</v>
      </c>
      <c r="AX97" s="50">
        <v>606199.69144314178</v>
      </c>
      <c r="AY97" s="50">
        <v>4405</v>
      </c>
      <c r="AZ97" s="50">
        <v>533005</v>
      </c>
      <c r="BA97" s="50">
        <v>0</v>
      </c>
      <c r="BB97" s="50">
        <v>0</v>
      </c>
      <c r="BC97" s="50">
        <v>626207.94144314178</v>
      </c>
      <c r="BD97" s="50">
        <v>626207.94144314178</v>
      </c>
      <c r="BE97" s="50">
        <v>0</v>
      </c>
      <c r="BF97" s="50">
        <v>553013.25</v>
      </c>
      <c r="BG97" s="50">
        <v>403387.10938099778</v>
      </c>
      <c r="BH97" s="50">
        <v>476581.80082413956</v>
      </c>
      <c r="BI97" s="50">
        <v>3938.6925687945418</v>
      </c>
      <c r="BJ97" s="50">
        <v>3795.0803728650617</v>
      </c>
      <c r="BK97" s="50">
        <v>0.037841674436281135</v>
      </c>
      <c r="BL97" s="50">
        <v>0</v>
      </c>
      <c r="BM97" s="50">
        <v>0</v>
      </c>
      <c r="BN97" s="67">
        <v>626207.94144314178</v>
      </c>
      <c r="BO97" s="50">
        <v>5009.9148053152212</v>
      </c>
      <c r="BP97" s="50" t="s">
        <v>325</v>
      </c>
      <c r="BQ97" s="50">
        <v>5175.27224333175</v>
      </c>
      <c r="BR97" s="508">
        <v>0.037593641897695651</v>
      </c>
      <c r="BS97" s="50">
        <v>-1113.1</v>
      </c>
      <c r="BT97" s="50">
        <v>625094.84144314181</v>
      </c>
      <c r="BU97" s="50">
        <v>-1210</v>
      </c>
      <c r="BV97" s="67">
        <v>623884.84144314181</v>
      </c>
      <c r="BY97" s="40">
        <v>8732018</v>
      </c>
    </row>
    <row r="98" spans="1:77">
      <c r="A98" s="40">
        <v>143870</v>
      </c>
      <c r="B98" s="40">
        <v>8732252</v>
      </c>
      <c r="C98" s="40" t="s">
        <v>625</v>
      </c>
      <c r="D98" s="507">
        <v>172</v>
      </c>
      <c r="E98" s="507">
        <v>172</v>
      </c>
      <c r="F98" s="507">
        <v>0</v>
      </c>
      <c r="G98" s="50">
        <v>583001.45717864332</v>
      </c>
      <c r="H98" s="50">
        <v>0</v>
      </c>
      <c r="I98" s="50">
        <v>0</v>
      </c>
      <c r="J98" s="50">
        <v>22530.37683975666</v>
      </c>
      <c r="K98" s="50">
        <v>0</v>
      </c>
      <c r="L98" s="50">
        <v>33795.565259634976</v>
      </c>
      <c r="M98" s="50">
        <v>0</v>
      </c>
      <c r="N98" s="50">
        <v>4364.2618257862123</v>
      </c>
      <c r="O98" s="50">
        <v>10346.39645655491</v>
      </c>
      <c r="P98" s="50">
        <v>3075.9557033001188</v>
      </c>
      <c r="Q98" s="50">
        <v>8628.6549599068439</v>
      </c>
      <c r="R98" s="50">
        <v>0</v>
      </c>
      <c r="S98" s="50">
        <v>0</v>
      </c>
      <c r="T98" s="50">
        <v>0</v>
      </c>
      <c r="U98" s="50">
        <v>0</v>
      </c>
      <c r="V98" s="50">
        <v>0</v>
      </c>
      <c r="W98" s="50">
        <v>0</v>
      </c>
      <c r="X98" s="50">
        <v>0</v>
      </c>
      <c r="Y98" s="50">
        <v>0</v>
      </c>
      <c r="Z98" s="50">
        <v>0</v>
      </c>
      <c r="AA98" s="50">
        <v>0</v>
      </c>
      <c r="AB98" s="50">
        <v>70656.283869049541</v>
      </c>
      <c r="AC98" s="50">
        <v>0</v>
      </c>
      <c r="AD98" s="50">
        <v>0</v>
      </c>
      <c r="AE98" s="50">
        <v>0</v>
      </c>
      <c r="AF98" s="50">
        <v>127831.92533195284</v>
      </c>
      <c r="AG98" s="50">
        <v>0</v>
      </c>
      <c r="AH98" s="50">
        <v>0</v>
      </c>
      <c r="AI98" s="50">
        <v>0</v>
      </c>
      <c r="AJ98" s="50">
        <v>4352</v>
      </c>
      <c r="AK98" s="50">
        <v>0</v>
      </c>
      <c r="AL98" s="50">
        <v>0</v>
      </c>
      <c r="AM98" s="50">
        <v>0</v>
      </c>
      <c r="AN98" s="50">
        <v>0</v>
      </c>
      <c r="AO98" s="50">
        <v>0</v>
      </c>
      <c r="AP98" s="50">
        <v>0</v>
      </c>
      <c r="AQ98" s="50">
        <v>0</v>
      </c>
      <c r="AR98" s="50">
        <v>0</v>
      </c>
      <c r="AS98" s="50">
        <v>583001.45717864332</v>
      </c>
      <c r="AT98" s="50">
        <v>153397.49491398927</v>
      </c>
      <c r="AU98" s="50">
        <v>132183.92533195284</v>
      </c>
      <c r="AV98" s="50">
        <v>92219.461090891127</v>
      </c>
      <c r="AW98" s="67">
        <v>868582.87742458552</v>
      </c>
      <c r="AX98" s="50">
        <v>864230.87742458552</v>
      </c>
      <c r="AY98" s="50">
        <v>4405</v>
      </c>
      <c r="AZ98" s="50">
        <v>757660</v>
      </c>
      <c r="BA98" s="50">
        <v>0</v>
      </c>
      <c r="BB98" s="50">
        <v>0</v>
      </c>
      <c r="BC98" s="50">
        <v>868582.87742458552</v>
      </c>
      <c r="BD98" s="50">
        <v>868582.87742458528</v>
      </c>
      <c r="BE98" s="50">
        <v>0</v>
      </c>
      <c r="BF98" s="50">
        <v>762012</v>
      </c>
      <c r="BG98" s="50">
        <v>629828.07466804713</v>
      </c>
      <c r="BH98" s="50">
        <v>736398.95209263265</v>
      </c>
      <c r="BI98" s="50">
        <v>4281.3892563525151</v>
      </c>
      <c r="BJ98" s="50">
        <v>4234.5815440002734</v>
      </c>
      <c r="BK98" s="50">
        <v>0.011053680715762982</v>
      </c>
      <c r="BL98" s="50">
        <v>0</v>
      </c>
      <c r="BM98" s="50">
        <v>0</v>
      </c>
      <c r="BN98" s="67">
        <v>868582.87742458552</v>
      </c>
      <c r="BO98" s="50">
        <v>5024.598124561544</v>
      </c>
      <c r="BP98" s="50" t="s">
        <v>325</v>
      </c>
      <c r="BQ98" s="50">
        <v>5049.900450142939</v>
      </c>
      <c r="BR98" s="508">
        <v>0.0084850099459516937</v>
      </c>
      <c r="BS98" s="50">
        <v>0</v>
      </c>
      <c r="BT98" s="50">
        <v>868582.87742458552</v>
      </c>
      <c r="BU98" s="50">
        <v>0</v>
      </c>
      <c r="BV98" s="67">
        <v>868582.87742458552</v>
      </c>
      <c r="BY98" s="40">
        <v>8732252</v>
      </c>
    </row>
    <row r="99" spans="1:77">
      <c r="A99" s="40">
        <v>143849</v>
      </c>
      <c r="B99" s="40">
        <v>8732045</v>
      </c>
      <c r="C99" s="40" t="s">
        <v>171</v>
      </c>
      <c r="D99" s="507">
        <v>227</v>
      </c>
      <c r="E99" s="507">
        <v>227</v>
      </c>
      <c r="F99" s="507">
        <v>0</v>
      </c>
      <c r="G99" s="50">
        <v>769426.34174158168</v>
      </c>
      <c r="H99" s="50">
        <v>0</v>
      </c>
      <c r="I99" s="50">
        <v>0</v>
      </c>
      <c r="J99" s="50">
        <v>29241.552919684167</v>
      </c>
      <c r="K99" s="50">
        <v>0</v>
      </c>
      <c r="L99" s="50">
        <v>45764.827955755805</v>
      </c>
      <c r="M99" s="50">
        <v>0</v>
      </c>
      <c r="N99" s="50">
        <v>6890.939724925579</v>
      </c>
      <c r="O99" s="50">
        <v>10066.764119891282</v>
      </c>
      <c r="P99" s="50">
        <v>3954.80018995729</v>
      </c>
      <c r="Q99" s="50">
        <v>15819.20075982916</v>
      </c>
      <c r="R99" s="50">
        <v>0</v>
      </c>
      <c r="S99" s="50">
        <v>0</v>
      </c>
      <c r="T99" s="50">
        <v>0</v>
      </c>
      <c r="U99" s="50">
        <v>0</v>
      </c>
      <c r="V99" s="50">
        <v>0</v>
      </c>
      <c r="W99" s="50">
        <v>0</v>
      </c>
      <c r="X99" s="50">
        <v>0</v>
      </c>
      <c r="Y99" s="50">
        <v>0</v>
      </c>
      <c r="Z99" s="50">
        <v>5213.1457049437</v>
      </c>
      <c r="AA99" s="50">
        <v>0</v>
      </c>
      <c r="AB99" s="50">
        <v>101301.10385471149</v>
      </c>
      <c r="AC99" s="50">
        <v>0</v>
      </c>
      <c r="AD99" s="50">
        <v>0</v>
      </c>
      <c r="AE99" s="50">
        <v>0</v>
      </c>
      <c r="AF99" s="50">
        <v>127831.92533195284</v>
      </c>
      <c r="AG99" s="50">
        <v>0</v>
      </c>
      <c r="AH99" s="50">
        <v>0</v>
      </c>
      <c r="AI99" s="50">
        <v>0</v>
      </c>
      <c r="AJ99" s="50">
        <v>3942.4</v>
      </c>
      <c r="AK99" s="50">
        <v>0</v>
      </c>
      <c r="AL99" s="50">
        <v>0</v>
      </c>
      <c r="AM99" s="50">
        <v>0</v>
      </c>
      <c r="AN99" s="50">
        <v>0</v>
      </c>
      <c r="AO99" s="50">
        <v>0</v>
      </c>
      <c r="AP99" s="50">
        <v>0</v>
      </c>
      <c r="AQ99" s="50">
        <v>0</v>
      </c>
      <c r="AR99" s="50">
        <v>0</v>
      </c>
      <c r="AS99" s="50">
        <v>769426.34174158168</v>
      </c>
      <c r="AT99" s="50">
        <v>218252.33522969845</v>
      </c>
      <c r="AU99" s="50">
        <v>131774.32533195283</v>
      </c>
      <c r="AV99" s="50">
        <v>126800.49392261155</v>
      </c>
      <c r="AW99" s="67">
        <v>1119453.0023032329</v>
      </c>
      <c r="AX99" s="50">
        <v>1115510.602303233</v>
      </c>
      <c r="AY99" s="50">
        <v>4405</v>
      </c>
      <c r="AZ99" s="50">
        <v>999935</v>
      </c>
      <c r="BA99" s="50">
        <v>0</v>
      </c>
      <c r="BB99" s="50">
        <v>0</v>
      </c>
      <c r="BC99" s="50">
        <v>1119453.0023032329</v>
      </c>
      <c r="BD99" s="50">
        <v>1119453.0023032329</v>
      </c>
      <c r="BE99" s="50">
        <v>0</v>
      </c>
      <c r="BF99" s="50">
        <v>1003877.4</v>
      </c>
      <c r="BG99" s="50">
        <v>872103.07466804713</v>
      </c>
      <c r="BH99" s="50">
        <v>987678.67697128</v>
      </c>
      <c r="BI99" s="50">
        <v>4351.0073875386788</v>
      </c>
      <c r="BJ99" s="50">
        <v>4282.5339580090176</v>
      </c>
      <c r="BK99" s="50">
        <v>0.015988998616486162</v>
      </c>
      <c r="BL99" s="50">
        <v>0</v>
      </c>
      <c r="BM99" s="50">
        <v>0</v>
      </c>
      <c r="BN99" s="67">
        <v>1119453.0023032329</v>
      </c>
      <c r="BO99" s="50">
        <v>4914.1436224812023</v>
      </c>
      <c r="BP99" s="50" t="s">
        <v>325</v>
      </c>
      <c r="BQ99" s="50">
        <v>4931.511023362259</v>
      </c>
      <c r="BR99" s="508">
        <v>0.013422705415059744</v>
      </c>
      <c r="BS99" s="50">
        <v>0</v>
      </c>
      <c r="BT99" s="50">
        <v>1119453.0023032329</v>
      </c>
      <c r="BU99" s="50">
        <v>0</v>
      </c>
      <c r="BV99" s="67">
        <v>1119453.0023032329</v>
      </c>
      <c r="BY99" s="40">
        <v>8732045</v>
      </c>
    </row>
    <row r="100" spans="1:77">
      <c r="A100" s="40">
        <v>110796</v>
      </c>
      <c r="B100" s="40">
        <v>8733035</v>
      </c>
      <c r="C100" s="40" t="s">
        <v>107</v>
      </c>
      <c r="D100" s="507">
        <v>144</v>
      </c>
      <c r="E100" s="507">
        <v>144</v>
      </c>
      <c r="F100" s="507">
        <v>0</v>
      </c>
      <c r="G100" s="50">
        <v>488094.24321932934</v>
      </c>
      <c r="H100" s="50">
        <v>0</v>
      </c>
      <c r="I100" s="50">
        <v>0</v>
      </c>
      <c r="J100" s="50">
        <v>9587.3943998964714</v>
      </c>
      <c r="K100" s="50">
        <v>0</v>
      </c>
      <c r="L100" s="50">
        <v>14081.485524847942</v>
      </c>
      <c r="M100" s="50">
        <v>0</v>
      </c>
      <c r="N100" s="50">
        <v>0</v>
      </c>
      <c r="O100" s="50">
        <v>0</v>
      </c>
      <c r="P100" s="50">
        <v>0</v>
      </c>
      <c r="Q100" s="50">
        <v>0</v>
      </c>
      <c r="R100" s="50">
        <v>0</v>
      </c>
      <c r="S100" s="50">
        <v>0</v>
      </c>
      <c r="T100" s="50">
        <v>0</v>
      </c>
      <c r="U100" s="50">
        <v>0</v>
      </c>
      <c r="V100" s="50">
        <v>0</v>
      </c>
      <c r="W100" s="50">
        <v>0</v>
      </c>
      <c r="X100" s="50">
        <v>0</v>
      </c>
      <c r="Y100" s="50">
        <v>0</v>
      </c>
      <c r="Z100" s="50">
        <v>5469.5299199409346</v>
      </c>
      <c r="AA100" s="50">
        <v>0</v>
      </c>
      <c r="AB100" s="50">
        <v>31632.202773279107</v>
      </c>
      <c r="AC100" s="50">
        <v>0</v>
      </c>
      <c r="AD100" s="50">
        <v>0</v>
      </c>
      <c r="AE100" s="50">
        <v>0</v>
      </c>
      <c r="AF100" s="50">
        <v>127831.92533195284</v>
      </c>
      <c r="AG100" s="50">
        <v>4359.6795727636681</v>
      </c>
      <c r="AH100" s="50">
        <v>0</v>
      </c>
      <c r="AI100" s="50">
        <v>0</v>
      </c>
      <c r="AJ100" s="50">
        <v>13748</v>
      </c>
      <c r="AK100" s="50">
        <v>0</v>
      </c>
      <c r="AL100" s="50">
        <v>0</v>
      </c>
      <c r="AM100" s="50">
        <v>0</v>
      </c>
      <c r="AN100" s="50">
        <v>0</v>
      </c>
      <c r="AO100" s="50">
        <v>0</v>
      </c>
      <c r="AP100" s="50">
        <v>0</v>
      </c>
      <c r="AQ100" s="50">
        <v>0</v>
      </c>
      <c r="AR100" s="50">
        <v>0</v>
      </c>
      <c r="AS100" s="50">
        <v>488094.24321932934</v>
      </c>
      <c r="AT100" s="50">
        <v>60770.612617964449</v>
      </c>
      <c r="AU100" s="50">
        <v>145939.60490471651</v>
      </c>
      <c r="AV100" s="50">
        <v>45887.0338336098</v>
      </c>
      <c r="AW100" s="67">
        <v>694804.46074201027</v>
      </c>
      <c r="AX100" s="50">
        <v>681056.46074201027</v>
      </c>
      <c r="AY100" s="50">
        <v>4405</v>
      </c>
      <c r="AZ100" s="50">
        <v>634320</v>
      </c>
      <c r="BA100" s="50">
        <v>0</v>
      </c>
      <c r="BB100" s="50">
        <v>0</v>
      </c>
      <c r="BC100" s="50">
        <v>694804.46074201027</v>
      </c>
      <c r="BD100" s="50">
        <v>694804.46074201027</v>
      </c>
      <c r="BE100" s="50">
        <v>0</v>
      </c>
      <c r="BF100" s="50">
        <v>648068</v>
      </c>
      <c r="BG100" s="50">
        <v>502128.39509528351</v>
      </c>
      <c r="BH100" s="50">
        <v>548864.85583729378</v>
      </c>
      <c r="BI100" s="50">
        <v>3811.5614988700959</v>
      </c>
      <c r="BJ100" s="50">
        <v>3625.7508718645981</v>
      </c>
      <c r="BK100" s="50">
        <v>0.051247488747052761</v>
      </c>
      <c r="BL100" s="50">
        <v>0</v>
      </c>
      <c r="BM100" s="50">
        <v>0</v>
      </c>
      <c r="BN100" s="67">
        <v>694804.46074201027</v>
      </c>
      <c r="BO100" s="50">
        <v>4729.5587551528488</v>
      </c>
      <c r="BP100" s="50" t="s">
        <v>325</v>
      </c>
      <c r="BQ100" s="50">
        <v>4825.0309773750714</v>
      </c>
      <c r="BR100" s="508">
        <v>0.052917981191047625</v>
      </c>
      <c r="BS100" s="50">
        <v>-1273.8</v>
      </c>
      <c r="BT100" s="50">
        <v>693530.66074201022</v>
      </c>
      <c r="BU100" s="50">
        <v>-1440</v>
      </c>
      <c r="BV100" s="67">
        <v>692090.66074201022</v>
      </c>
      <c r="BY100" s="40">
        <v>8733035</v>
      </c>
    </row>
    <row r="101" spans="1:77">
      <c r="A101" s="40">
        <v>138993</v>
      </c>
      <c r="B101" s="40">
        <v>8732007</v>
      </c>
      <c r="C101" s="40" t="s">
        <v>146</v>
      </c>
      <c r="D101" s="507">
        <v>392</v>
      </c>
      <c r="E101" s="507">
        <v>392</v>
      </c>
      <c r="F101" s="507">
        <v>0</v>
      </c>
      <c r="G101" s="50">
        <v>1328700.9954303964</v>
      </c>
      <c r="H101" s="50">
        <v>0</v>
      </c>
      <c r="I101" s="50">
        <v>0</v>
      </c>
      <c r="J101" s="50">
        <v>20133.528239782543</v>
      </c>
      <c r="K101" s="50">
        <v>0</v>
      </c>
      <c r="L101" s="50">
        <v>30275.193878422935</v>
      </c>
      <c r="M101" s="50">
        <v>0</v>
      </c>
      <c r="N101" s="50">
        <v>0</v>
      </c>
      <c r="O101" s="50">
        <v>2248.5307891722969</v>
      </c>
      <c r="P101" s="50">
        <v>0</v>
      </c>
      <c r="Q101" s="50">
        <v>0</v>
      </c>
      <c r="R101" s="50">
        <v>0</v>
      </c>
      <c r="S101" s="50">
        <v>0</v>
      </c>
      <c r="T101" s="50">
        <v>0</v>
      </c>
      <c r="U101" s="50">
        <v>0</v>
      </c>
      <c r="V101" s="50">
        <v>0</v>
      </c>
      <c r="W101" s="50">
        <v>0</v>
      </c>
      <c r="X101" s="50">
        <v>0</v>
      </c>
      <c r="Y101" s="50">
        <v>0</v>
      </c>
      <c r="Z101" s="50">
        <v>28632.383187530475</v>
      </c>
      <c r="AA101" s="50">
        <v>0</v>
      </c>
      <c r="AB101" s="50">
        <v>108813.28972429423</v>
      </c>
      <c r="AC101" s="50">
        <v>0</v>
      </c>
      <c r="AD101" s="50">
        <v>0</v>
      </c>
      <c r="AE101" s="50">
        <v>0</v>
      </c>
      <c r="AF101" s="50">
        <v>127831.92533195284</v>
      </c>
      <c r="AG101" s="50">
        <v>0</v>
      </c>
      <c r="AH101" s="50">
        <v>0</v>
      </c>
      <c r="AI101" s="50">
        <v>0</v>
      </c>
      <c r="AJ101" s="50">
        <v>8140.8</v>
      </c>
      <c r="AK101" s="50">
        <v>0</v>
      </c>
      <c r="AL101" s="50">
        <v>0</v>
      </c>
      <c r="AM101" s="50">
        <v>0</v>
      </c>
      <c r="AN101" s="50">
        <v>0</v>
      </c>
      <c r="AO101" s="50">
        <v>0</v>
      </c>
      <c r="AP101" s="50">
        <v>0</v>
      </c>
      <c r="AQ101" s="50">
        <v>0</v>
      </c>
      <c r="AR101" s="50">
        <v>0</v>
      </c>
      <c r="AS101" s="50">
        <v>1328700.9954303964</v>
      </c>
      <c r="AT101" s="50">
        <v>190102.9258192025</v>
      </c>
      <c r="AU101" s="50">
        <v>135972.72533195282</v>
      </c>
      <c r="AV101" s="50">
        <v>135415.31040545597</v>
      </c>
      <c r="AW101" s="67">
        <v>1654776.6465815518</v>
      </c>
      <c r="AX101" s="50">
        <v>1646635.8465815517</v>
      </c>
      <c r="AY101" s="50">
        <v>4405</v>
      </c>
      <c r="AZ101" s="50">
        <v>1726760</v>
      </c>
      <c r="BA101" s="50">
        <v>80124.153418448288</v>
      </c>
      <c r="BB101" s="50">
        <v>0</v>
      </c>
      <c r="BC101" s="50">
        <v>1734900.8</v>
      </c>
      <c r="BD101" s="50">
        <v>1734900.8</v>
      </c>
      <c r="BE101" s="50">
        <v>0</v>
      </c>
      <c r="BF101" s="50">
        <v>1734900.8</v>
      </c>
      <c r="BG101" s="50">
        <v>1598928.0746680473</v>
      </c>
      <c r="BH101" s="50">
        <v>1598928.0746680473</v>
      </c>
      <c r="BI101" s="50">
        <v>4078.898149663386</v>
      </c>
      <c r="BJ101" s="50">
        <v>4022.6067587340262</v>
      </c>
      <c r="BK101" s="50">
        <v>0.013993759347004996</v>
      </c>
      <c r="BL101" s="50">
        <v>0</v>
      </c>
      <c r="BM101" s="50">
        <v>0</v>
      </c>
      <c r="BN101" s="67">
        <v>1734900.8</v>
      </c>
      <c r="BO101" s="50">
        <v>4405</v>
      </c>
      <c r="BP101" s="50" t="s">
        <v>325</v>
      </c>
      <c r="BQ101" s="50">
        <v>4425.7673469387755</v>
      </c>
      <c r="BR101" s="508">
        <v>0.0048677637442278154</v>
      </c>
      <c r="BS101" s="50">
        <v>0</v>
      </c>
      <c r="BT101" s="50">
        <v>1734900.8</v>
      </c>
      <c r="BU101" s="50">
        <v>0</v>
      </c>
      <c r="BV101" s="67">
        <v>1734900.8</v>
      </c>
      <c r="BY101" s="40">
        <v>8732007</v>
      </c>
    </row>
    <row r="102" spans="1:77">
      <c r="A102" s="40">
        <v>110673</v>
      </c>
      <c r="B102" s="40">
        <v>8732205</v>
      </c>
      <c r="C102" s="40" t="s">
        <v>63</v>
      </c>
      <c r="D102" s="507">
        <v>97</v>
      </c>
      <c r="E102" s="507">
        <v>97</v>
      </c>
      <c r="F102" s="507">
        <v>0</v>
      </c>
      <c r="G102" s="50">
        <v>328785.70550190931</v>
      </c>
      <c r="H102" s="50">
        <v>0</v>
      </c>
      <c r="I102" s="50">
        <v>0</v>
      </c>
      <c r="J102" s="50">
        <v>9587.39439989645</v>
      </c>
      <c r="K102" s="50">
        <v>0</v>
      </c>
      <c r="L102" s="50">
        <v>14081.485524847909</v>
      </c>
      <c r="M102" s="50">
        <v>0</v>
      </c>
      <c r="N102" s="50">
        <v>0</v>
      </c>
      <c r="O102" s="50">
        <v>0</v>
      </c>
      <c r="P102" s="50">
        <v>0</v>
      </c>
      <c r="Q102" s="50">
        <v>0</v>
      </c>
      <c r="R102" s="50">
        <v>0</v>
      </c>
      <c r="S102" s="50">
        <v>0</v>
      </c>
      <c r="T102" s="50">
        <v>0</v>
      </c>
      <c r="U102" s="50">
        <v>0</v>
      </c>
      <c r="V102" s="50">
        <v>0</v>
      </c>
      <c r="W102" s="50">
        <v>0</v>
      </c>
      <c r="X102" s="50">
        <v>0</v>
      </c>
      <c r="Y102" s="50">
        <v>0</v>
      </c>
      <c r="Z102" s="50">
        <v>2055.5899730875553</v>
      </c>
      <c r="AA102" s="50">
        <v>0</v>
      </c>
      <c r="AB102" s="50">
        <v>26882.845055088386</v>
      </c>
      <c r="AC102" s="50">
        <v>0</v>
      </c>
      <c r="AD102" s="50">
        <v>0</v>
      </c>
      <c r="AE102" s="50">
        <v>0</v>
      </c>
      <c r="AF102" s="50">
        <v>127831.92533195284</v>
      </c>
      <c r="AG102" s="50">
        <v>0</v>
      </c>
      <c r="AH102" s="50">
        <v>0</v>
      </c>
      <c r="AI102" s="50">
        <v>0</v>
      </c>
      <c r="AJ102" s="50">
        <v>13257</v>
      </c>
      <c r="AK102" s="50">
        <v>0</v>
      </c>
      <c r="AL102" s="50">
        <v>0</v>
      </c>
      <c r="AM102" s="50">
        <v>0</v>
      </c>
      <c r="AN102" s="50">
        <v>0</v>
      </c>
      <c r="AO102" s="50">
        <v>0</v>
      </c>
      <c r="AP102" s="50">
        <v>0</v>
      </c>
      <c r="AQ102" s="50">
        <v>0</v>
      </c>
      <c r="AR102" s="50">
        <v>0</v>
      </c>
      <c r="AS102" s="50">
        <v>328785.70550190931</v>
      </c>
      <c r="AT102" s="50">
        <v>52607.3149529203</v>
      </c>
      <c r="AU102" s="50">
        <v>141088.92533195284</v>
      </c>
      <c r="AV102" s="50">
        <v>34191.310597378768</v>
      </c>
      <c r="AW102" s="67">
        <v>522481.94578678242</v>
      </c>
      <c r="AX102" s="50">
        <v>509224.94578678242</v>
      </c>
      <c r="AY102" s="50">
        <v>4405</v>
      </c>
      <c r="AZ102" s="50">
        <v>427285</v>
      </c>
      <c r="BA102" s="50">
        <v>0</v>
      </c>
      <c r="BB102" s="50">
        <v>0</v>
      </c>
      <c r="BC102" s="50">
        <v>522481.94578678242</v>
      </c>
      <c r="BD102" s="50">
        <v>522481.94578678242</v>
      </c>
      <c r="BE102" s="50">
        <v>0</v>
      </c>
      <c r="BF102" s="50">
        <v>440542</v>
      </c>
      <c r="BG102" s="50">
        <v>299453.07466804713</v>
      </c>
      <c r="BH102" s="50">
        <v>381393.02045482956</v>
      </c>
      <c r="BI102" s="50">
        <v>3931.886808812676</v>
      </c>
      <c r="BJ102" s="50">
        <v>3694.6057438741805</v>
      </c>
      <c r="BK102" s="50">
        <v>0.0642236496632741</v>
      </c>
      <c r="BL102" s="50">
        <v>0</v>
      </c>
      <c r="BM102" s="50">
        <v>0</v>
      </c>
      <c r="BN102" s="67">
        <v>522481.94578678242</v>
      </c>
      <c r="BO102" s="50">
        <v>5249.7417091420866</v>
      </c>
      <c r="BP102" s="50" t="s">
        <v>325</v>
      </c>
      <c r="BQ102" s="50">
        <v>5386.41181223487</v>
      </c>
      <c r="BR102" s="508">
        <v>0.038985423181305379</v>
      </c>
      <c r="BS102" s="50">
        <v>-888.39999999999986</v>
      </c>
      <c r="BT102" s="50">
        <v>521593.5457867824</v>
      </c>
      <c r="BU102" s="50">
        <v>-970</v>
      </c>
      <c r="BV102" s="67">
        <v>520623.5457867824</v>
      </c>
      <c r="BY102" s="40">
        <v>8732205</v>
      </c>
    </row>
    <row r="103" spans="1:77">
      <c r="A103" s="40">
        <v>110679</v>
      </c>
      <c r="B103" s="40">
        <v>8732211</v>
      </c>
      <c r="C103" s="40" t="s">
        <v>65</v>
      </c>
      <c r="D103" s="507">
        <v>280</v>
      </c>
      <c r="E103" s="507">
        <v>280</v>
      </c>
      <c r="F103" s="507">
        <v>0</v>
      </c>
      <c r="G103" s="50">
        <v>949072.13959314034</v>
      </c>
      <c r="H103" s="50">
        <v>0</v>
      </c>
      <c r="I103" s="50">
        <v>0</v>
      </c>
      <c r="J103" s="50">
        <v>19654.158519787692</v>
      </c>
      <c r="K103" s="50">
        <v>0</v>
      </c>
      <c r="L103" s="50">
        <v>31683.342430907895</v>
      </c>
      <c r="M103" s="50">
        <v>0</v>
      </c>
      <c r="N103" s="50">
        <v>229.69799083085263</v>
      </c>
      <c r="O103" s="50">
        <v>279.6323366636467</v>
      </c>
      <c r="P103" s="50">
        <v>0</v>
      </c>
      <c r="Q103" s="50">
        <v>0</v>
      </c>
      <c r="R103" s="50">
        <v>0</v>
      </c>
      <c r="S103" s="50">
        <v>0</v>
      </c>
      <c r="T103" s="50">
        <v>0</v>
      </c>
      <c r="U103" s="50">
        <v>0</v>
      </c>
      <c r="V103" s="50">
        <v>0</v>
      </c>
      <c r="W103" s="50">
        <v>0</v>
      </c>
      <c r="X103" s="50">
        <v>0</v>
      </c>
      <c r="Y103" s="50">
        <v>0</v>
      </c>
      <c r="Z103" s="50">
        <v>4021.1592214441835</v>
      </c>
      <c r="AA103" s="50">
        <v>0</v>
      </c>
      <c r="AB103" s="50">
        <v>82279.434292609993</v>
      </c>
      <c r="AC103" s="50">
        <v>0</v>
      </c>
      <c r="AD103" s="50">
        <v>0</v>
      </c>
      <c r="AE103" s="50">
        <v>0</v>
      </c>
      <c r="AF103" s="50">
        <v>127831.92533195284</v>
      </c>
      <c r="AG103" s="50">
        <v>0</v>
      </c>
      <c r="AH103" s="50">
        <v>0</v>
      </c>
      <c r="AI103" s="50">
        <v>0</v>
      </c>
      <c r="AJ103" s="50">
        <v>31284.6</v>
      </c>
      <c r="AK103" s="50">
        <v>0</v>
      </c>
      <c r="AL103" s="50">
        <v>0</v>
      </c>
      <c r="AM103" s="50">
        <v>0</v>
      </c>
      <c r="AN103" s="50">
        <v>0</v>
      </c>
      <c r="AO103" s="50">
        <v>0</v>
      </c>
      <c r="AP103" s="50">
        <v>0</v>
      </c>
      <c r="AQ103" s="50">
        <v>0</v>
      </c>
      <c r="AR103" s="50">
        <v>0</v>
      </c>
      <c r="AS103" s="50">
        <v>949072.13959314034</v>
      </c>
      <c r="AT103" s="50">
        <v>138147.42479224427</v>
      </c>
      <c r="AU103" s="50">
        <v>159116.52533195284</v>
      </c>
      <c r="AV103" s="50">
        <v>99485.821647953344</v>
      </c>
      <c r="AW103" s="67">
        <v>1246336.0897173374</v>
      </c>
      <c r="AX103" s="50">
        <v>1215051.4897173373</v>
      </c>
      <c r="AY103" s="50">
        <v>4405</v>
      </c>
      <c r="AZ103" s="50">
        <v>1233400</v>
      </c>
      <c r="BA103" s="50">
        <v>18348.510282662697</v>
      </c>
      <c r="BB103" s="50">
        <v>0</v>
      </c>
      <c r="BC103" s="50">
        <v>1264684.6</v>
      </c>
      <c r="BD103" s="50">
        <v>1264684.6</v>
      </c>
      <c r="BE103" s="50">
        <v>0</v>
      </c>
      <c r="BF103" s="50">
        <v>1264684.6</v>
      </c>
      <c r="BG103" s="50">
        <v>1105568.0746680473</v>
      </c>
      <c r="BH103" s="50">
        <v>1105568.0746680473</v>
      </c>
      <c r="BI103" s="50">
        <v>3948.4574095287403</v>
      </c>
      <c r="BJ103" s="50">
        <v>3950.628454873015</v>
      </c>
      <c r="BK103" s="50">
        <v>-0.0005495442988562438</v>
      </c>
      <c r="BL103" s="50">
        <v>0.0055495442988562436</v>
      </c>
      <c r="BM103" s="50">
        <v>6138.7725332191421</v>
      </c>
      <c r="BN103" s="67">
        <v>1270823.3725332192</v>
      </c>
      <c r="BO103" s="50">
        <v>4426.92418761864</v>
      </c>
      <c r="BP103" s="50" t="s">
        <v>325</v>
      </c>
      <c r="BQ103" s="50">
        <v>4538.6549019043541</v>
      </c>
      <c r="BR103" s="508">
        <v>0.016138028632527224</v>
      </c>
      <c r="BS103" s="50">
        <v>-2486.6499999999996</v>
      </c>
      <c r="BT103" s="50">
        <v>1268336.7225332193</v>
      </c>
      <c r="BU103" s="50">
        <v>-2800</v>
      </c>
      <c r="BV103" s="67">
        <v>1265536.7225332193</v>
      </c>
      <c r="BY103" s="40">
        <v>8732211</v>
      </c>
    </row>
    <row r="104" spans="1:77">
      <c r="A104" s="40">
        <v>137475</v>
      </c>
      <c r="B104" s="40">
        <v>8734503</v>
      </c>
      <c r="C104" s="40" t="s">
        <v>258</v>
      </c>
      <c r="D104" s="507">
        <v>1595</v>
      </c>
      <c r="E104" s="507">
        <v>0</v>
      </c>
      <c r="F104" s="507">
        <v>1595</v>
      </c>
      <c r="G104" s="50">
        <v>0</v>
      </c>
      <c r="H104" s="50">
        <v>4764380.7455097986</v>
      </c>
      <c r="I104" s="50">
        <v>3220779.2996246931</v>
      </c>
      <c r="J104" s="50">
        <v>0</v>
      </c>
      <c r="K104" s="50">
        <v>133264.78215856082</v>
      </c>
      <c r="L104" s="50">
        <v>0</v>
      </c>
      <c r="M104" s="50">
        <v>314766.14239160024</v>
      </c>
      <c r="N104" s="50">
        <v>0</v>
      </c>
      <c r="O104" s="50">
        <v>0</v>
      </c>
      <c r="P104" s="50">
        <v>0</v>
      </c>
      <c r="Q104" s="50">
        <v>0</v>
      </c>
      <c r="R104" s="50">
        <v>0</v>
      </c>
      <c r="S104" s="50">
        <v>0</v>
      </c>
      <c r="T104" s="50">
        <v>6022.0821074349924</v>
      </c>
      <c r="U104" s="50">
        <v>14665.717371091623</v>
      </c>
      <c r="V104" s="50">
        <v>27863.36497469907</v>
      </c>
      <c r="W104" s="50">
        <v>7470.1781365859924</v>
      </c>
      <c r="X104" s="50">
        <v>0</v>
      </c>
      <c r="Y104" s="50">
        <v>0</v>
      </c>
      <c r="Z104" s="50">
        <v>0</v>
      </c>
      <c r="AA104" s="50">
        <v>28133.010442196304</v>
      </c>
      <c r="AB104" s="50">
        <v>0</v>
      </c>
      <c r="AC104" s="50">
        <v>671639.71736079943</v>
      </c>
      <c r="AD104" s="50">
        <v>0</v>
      </c>
      <c r="AE104" s="50">
        <v>0</v>
      </c>
      <c r="AF104" s="50">
        <v>127831.92533195284</v>
      </c>
      <c r="AG104" s="50">
        <v>0</v>
      </c>
      <c r="AH104" s="50">
        <v>0</v>
      </c>
      <c r="AI104" s="50">
        <v>0</v>
      </c>
      <c r="AJ104" s="50">
        <v>65536</v>
      </c>
      <c r="AK104" s="50">
        <v>0</v>
      </c>
      <c r="AL104" s="50">
        <v>0</v>
      </c>
      <c r="AM104" s="50">
        <v>0</v>
      </c>
      <c r="AN104" s="50">
        <v>0</v>
      </c>
      <c r="AO104" s="50">
        <v>0</v>
      </c>
      <c r="AP104" s="50">
        <v>0</v>
      </c>
      <c r="AQ104" s="50">
        <v>0</v>
      </c>
      <c r="AR104" s="50">
        <v>0</v>
      </c>
      <c r="AS104" s="50">
        <v>7985160.0451344922</v>
      </c>
      <c r="AT104" s="50">
        <v>1203824.9949429682</v>
      </c>
      <c r="AU104" s="50">
        <v>193367.92533195284</v>
      </c>
      <c r="AV104" s="50">
        <v>868166.57491780422</v>
      </c>
      <c r="AW104" s="67">
        <v>9382352.965409413</v>
      </c>
      <c r="AX104" s="50">
        <v>9316816.965409413</v>
      </c>
      <c r="AY104" s="50">
        <v>5715</v>
      </c>
      <c r="AZ104" s="50">
        <v>9115425</v>
      </c>
      <c r="BA104" s="50">
        <v>0</v>
      </c>
      <c r="BB104" s="50">
        <v>0</v>
      </c>
      <c r="BC104" s="50">
        <v>9382352.965409413</v>
      </c>
      <c r="BD104" s="50">
        <v>0</v>
      </c>
      <c r="BE104" s="50">
        <v>9382352.965409413</v>
      </c>
      <c r="BF104" s="50">
        <v>9180961</v>
      </c>
      <c r="BG104" s="50">
        <v>8987593.0746680479</v>
      </c>
      <c r="BH104" s="50">
        <v>9188985.04007746</v>
      </c>
      <c r="BI104" s="50">
        <v>5761.1191473839881</v>
      </c>
      <c r="BJ104" s="50">
        <v>5611.5211045159094</v>
      </c>
      <c r="BK104" s="50">
        <v>0.026659089412973718</v>
      </c>
      <c r="BL104" s="50">
        <v>0</v>
      </c>
      <c r="BM104" s="50">
        <v>0</v>
      </c>
      <c r="BN104" s="67">
        <v>9382352.965409413</v>
      </c>
      <c r="BO104" s="50">
        <v>5841.2645551156193</v>
      </c>
      <c r="BP104" s="50" t="s">
        <v>325</v>
      </c>
      <c r="BQ104" s="50">
        <v>5882.3529563695383</v>
      </c>
      <c r="BR104" s="508">
        <v>0.02508291914146632</v>
      </c>
      <c r="BS104" s="50">
        <v>0</v>
      </c>
      <c r="BT104" s="50">
        <v>9382352.965409413</v>
      </c>
      <c r="BU104" s="50">
        <v>0</v>
      </c>
      <c r="BV104" s="67">
        <v>9382352.965409413</v>
      </c>
      <c r="BY104" s="40">
        <v>8734503</v>
      </c>
    </row>
    <row r="105" spans="1:77">
      <c r="A105" s="40">
        <v>139087</v>
      </c>
      <c r="B105" s="40">
        <v>8732318</v>
      </c>
      <c r="C105" s="40" t="s">
        <v>493</v>
      </c>
      <c r="D105" s="507">
        <v>457</v>
      </c>
      <c r="E105" s="507">
        <v>457</v>
      </c>
      <c r="F105" s="507">
        <v>0</v>
      </c>
      <c r="G105" s="50">
        <v>1549021.3135502327</v>
      </c>
      <c r="H105" s="50">
        <v>0</v>
      </c>
      <c r="I105" s="50">
        <v>0</v>
      </c>
      <c r="J105" s="50">
        <v>23009.7465597516</v>
      </c>
      <c r="K105" s="50">
        <v>0</v>
      </c>
      <c r="L105" s="50">
        <v>35203.713812119742</v>
      </c>
      <c r="M105" s="50">
        <v>0</v>
      </c>
      <c r="N105" s="50">
        <v>462.43163792819314</v>
      </c>
      <c r="O105" s="50">
        <v>3096.2814017800661</v>
      </c>
      <c r="P105" s="50">
        <v>0</v>
      </c>
      <c r="Q105" s="50">
        <v>0</v>
      </c>
      <c r="R105" s="50">
        <v>0</v>
      </c>
      <c r="S105" s="50">
        <v>3367.708667520521</v>
      </c>
      <c r="T105" s="50">
        <v>0</v>
      </c>
      <c r="U105" s="50">
        <v>0</v>
      </c>
      <c r="V105" s="50">
        <v>0</v>
      </c>
      <c r="W105" s="50">
        <v>0</v>
      </c>
      <c r="X105" s="50">
        <v>0</v>
      </c>
      <c r="Y105" s="50">
        <v>0</v>
      </c>
      <c r="Z105" s="50">
        <v>13137.069683811802</v>
      </c>
      <c r="AA105" s="50">
        <v>0</v>
      </c>
      <c r="AB105" s="50">
        <v>102233.58228422925</v>
      </c>
      <c r="AC105" s="50">
        <v>0</v>
      </c>
      <c r="AD105" s="50">
        <v>0</v>
      </c>
      <c r="AE105" s="50">
        <v>0</v>
      </c>
      <c r="AF105" s="50">
        <v>127831.92533195284</v>
      </c>
      <c r="AG105" s="50">
        <v>0</v>
      </c>
      <c r="AH105" s="50">
        <v>0</v>
      </c>
      <c r="AI105" s="50">
        <v>0</v>
      </c>
      <c r="AJ105" s="50">
        <v>14233.6</v>
      </c>
      <c r="AK105" s="50">
        <v>0</v>
      </c>
      <c r="AL105" s="50">
        <v>0</v>
      </c>
      <c r="AM105" s="50">
        <v>0</v>
      </c>
      <c r="AN105" s="50">
        <v>0</v>
      </c>
      <c r="AO105" s="50">
        <v>0</v>
      </c>
      <c r="AP105" s="50">
        <v>0</v>
      </c>
      <c r="AQ105" s="50">
        <v>0</v>
      </c>
      <c r="AR105" s="50">
        <v>0</v>
      </c>
      <c r="AS105" s="50">
        <v>1549021.3135502327</v>
      </c>
      <c r="AT105" s="50">
        <v>180510.53404714118</v>
      </c>
      <c r="AU105" s="50">
        <v>142065.52533195284</v>
      </c>
      <c r="AV105" s="50">
        <v>149962.55315852584</v>
      </c>
      <c r="AW105" s="67">
        <v>1871597.3729293267</v>
      </c>
      <c r="AX105" s="50">
        <v>1857363.7729293266</v>
      </c>
      <c r="AY105" s="50">
        <v>4405</v>
      </c>
      <c r="AZ105" s="50">
        <v>2013085</v>
      </c>
      <c r="BA105" s="50">
        <v>155721.22707067337</v>
      </c>
      <c r="BB105" s="50">
        <v>0</v>
      </c>
      <c r="BC105" s="50">
        <v>2027318.6</v>
      </c>
      <c r="BD105" s="50">
        <v>2027318.6</v>
      </c>
      <c r="BE105" s="50">
        <v>0</v>
      </c>
      <c r="BF105" s="50">
        <v>2027318.6</v>
      </c>
      <c r="BG105" s="50">
        <v>1885253.0746680473</v>
      </c>
      <c r="BH105" s="50">
        <v>1885253.0746680473</v>
      </c>
      <c r="BI105" s="50">
        <v>4125.2802509147641</v>
      </c>
      <c r="BJ105" s="50">
        <v>4114.0395360502025</v>
      </c>
      <c r="BK105" s="50">
        <v>0.0027322816822887308</v>
      </c>
      <c r="BL105" s="50">
        <v>0.0022677183177112693</v>
      </c>
      <c r="BM105" s="50">
        <v>4263.5736467700635</v>
      </c>
      <c r="BN105" s="67">
        <v>2031582.1736467702</v>
      </c>
      <c r="BO105" s="50">
        <v>4414.3294828156895</v>
      </c>
      <c r="BP105" s="50" t="s">
        <v>325</v>
      </c>
      <c r="BQ105" s="50">
        <v>4445.4752158572655</v>
      </c>
      <c r="BR105" s="508">
        <v>0.0041585941443986751</v>
      </c>
      <c r="BS105" s="50">
        <v>0</v>
      </c>
      <c r="BT105" s="50">
        <v>2031582.1736467702</v>
      </c>
      <c r="BU105" s="50">
        <v>0</v>
      </c>
      <c r="BV105" s="67">
        <v>2031582.1736467702</v>
      </c>
      <c r="BY105" s="40">
        <v>8732318</v>
      </c>
    </row>
    <row r="106" spans="1:77">
      <c r="A106" s="40">
        <v>139086</v>
      </c>
      <c r="B106" s="40">
        <v>8732319</v>
      </c>
      <c r="C106" s="40" t="s">
        <v>494</v>
      </c>
      <c r="D106" s="507">
        <v>323</v>
      </c>
      <c r="E106" s="507">
        <v>323</v>
      </c>
      <c r="F106" s="507">
        <v>0</v>
      </c>
      <c r="G106" s="50">
        <v>1094822.5038878012</v>
      </c>
      <c r="H106" s="50">
        <v>0</v>
      </c>
      <c r="I106" s="50">
        <v>0</v>
      </c>
      <c r="J106" s="50">
        <v>20612.897959777372</v>
      </c>
      <c r="K106" s="50">
        <v>0</v>
      </c>
      <c r="L106" s="50">
        <v>30275.193878423015</v>
      </c>
      <c r="M106" s="50">
        <v>0</v>
      </c>
      <c r="N106" s="50">
        <v>460.82267725692805</v>
      </c>
      <c r="O106" s="50">
        <v>2805.0076006943441</v>
      </c>
      <c r="P106" s="50">
        <v>440.78690868053985</v>
      </c>
      <c r="Q106" s="50">
        <v>0</v>
      </c>
      <c r="R106" s="50">
        <v>0</v>
      </c>
      <c r="S106" s="50">
        <v>2013.5947419270117</v>
      </c>
      <c r="T106" s="50">
        <v>0</v>
      </c>
      <c r="U106" s="50">
        <v>0</v>
      </c>
      <c r="V106" s="50">
        <v>0</v>
      </c>
      <c r="W106" s="50">
        <v>0</v>
      </c>
      <c r="X106" s="50">
        <v>0</v>
      </c>
      <c r="Y106" s="50">
        <v>0</v>
      </c>
      <c r="Z106" s="50">
        <v>25226.158242648864</v>
      </c>
      <c r="AA106" s="50">
        <v>0</v>
      </c>
      <c r="AB106" s="50">
        <v>114932.25344571246</v>
      </c>
      <c r="AC106" s="50">
        <v>0</v>
      </c>
      <c r="AD106" s="50">
        <v>0</v>
      </c>
      <c r="AE106" s="50">
        <v>0</v>
      </c>
      <c r="AF106" s="50">
        <v>127831.92533195284</v>
      </c>
      <c r="AG106" s="50">
        <v>0</v>
      </c>
      <c r="AH106" s="50">
        <v>0</v>
      </c>
      <c r="AI106" s="50">
        <v>0</v>
      </c>
      <c r="AJ106" s="50">
        <v>4608</v>
      </c>
      <c r="AK106" s="50">
        <v>0</v>
      </c>
      <c r="AL106" s="50">
        <v>0</v>
      </c>
      <c r="AM106" s="50">
        <v>0</v>
      </c>
      <c r="AN106" s="50">
        <v>0</v>
      </c>
      <c r="AO106" s="50">
        <v>0</v>
      </c>
      <c r="AP106" s="50">
        <v>0</v>
      </c>
      <c r="AQ106" s="50">
        <v>0</v>
      </c>
      <c r="AR106" s="50">
        <v>0</v>
      </c>
      <c r="AS106" s="50">
        <v>1094822.5038878012</v>
      </c>
      <c r="AT106" s="50">
        <v>196766.71545512052</v>
      </c>
      <c r="AU106" s="50">
        <v>132439.92533195284</v>
      </c>
      <c r="AV106" s="50">
        <v>126787.83241407783</v>
      </c>
      <c r="AW106" s="67">
        <v>1424029.1446748744</v>
      </c>
      <c r="AX106" s="50">
        <v>1419421.1446748744</v>
      </c>
      <c r="AY106" s="50">
        <v>4405</v>
      </c>
      <c r="AZ106" s="50">
        <v>1422815</v>
      </c>
      <c r="BA106" s="50">
        <v>3393.8553251256235</v>
      </c>
      <c r="BB106" s="50">
        <v>0</v>
      </c>
      <c r="BC106" s="50">
        <v>1427423</v>
      </c>
      <c r="BD106" s="50">
        <v>1427423.0000000002</v>
      </c>
      <c r="BE106" s="50">
        <v>0</v>
      </c>
      <c r="BF106" s="50">
        <v>1427423</v>
      </c>
      <c r="BG106" s="50">
        <v>1294983.0746680473</v>
      </c>
      <c r="BH106" s="50">
        <v>1294983.0746680473</v>
      </c>
      <c r="BI106" s="50">
        <v>4009.235525288072</v>
      </c>
      <c r="BJ106" s="50">
        <v>3966.7887838296629</v>
      </c>
      <c r="BK106" s="50">
        <v>0.010700529766404593</v>
      </c>
      <c r="BL106" s="50">
        <v>0</v>
      </c>
      <c r="BM106" s="50">
        <v>0</v>
      </c>
      <c r="BN106" s="67">
        <v>1427423</v>
      </c>
      <c r="BO106" s="50">
        <v>4405</v>
      </c>
      <c r="BP106" s="50" t="s">
        <v>325</v>
      </c>
      <c r="BQ106" s="50">
        <v>4419.2662538699688</v>
      </c>
      <c r="BR106" s="508">
        <v>0.0038061024159421475</v>
      </c>
      <c r="BS106" s="50">
        <v>0</v>
      </c>
      <c r="BT106" s="50">
        <v>1427423</v>
      </c>
      <c r="BU106" s="50">
        <v>0</v>
      </c>
      <c r="BV106" s="67">
        <v>1427423</v>
      </c>
      <c r="BY106" s="40">
        <v>8732319</v>
      </c>
    </row>
    <row r="107" spans="1:77">
      <c r="A107" s="40">
        <v>146889</v>
      </c>
      <c r="B107" s="40">
        <v>8733070</v>
      </c>
      <c r="C107" s="40" t="s">
        <v>222</v>
      </c>
      <c r="D107" s="507">
        <v>118</v>
      </c>
      <c r="E107" s="507">
        <v>118</v>
      </c>
      <c r="F107" s="507">
        <v>0</v>
      </c>
      <c r="G107" s="50">
        <v>399966.11597139487</v>
      </c>
      <c r="H107" s="50">
        <v>0</v>
      </c>
      <c r="I107" s="50">
        <v>0</v>
      </c>
      <c r="J107" s="50">
        <v>5273.0669199430513</v>
      </c>
      <c r="K107" s="50">
        <v>0</v>
      </c>
      <c r="L107" s="50">
        <v>7744.817038666356</v>
      </c>
      <c r="M107" s="50">
        <v>0</v>
      </c>
      <c r="N107" s="50">
        <v>459.395981661706</v>
      </c>
      <c r="O107" s="50">
        <v>838.89700999093964</v>
      </c>
      <c r="P107" s="50">
        <v>0</v>
      </c>
      <c r="Q107" s="50">
        <v>0</v>
      </c>
      <c r="R107" s="50">
        <v>0</v>
      </c>
      <c r="S107" s="50">
        <v>0</v>
      </c>
      <c r="T107" s="50">
        <v>0</v>
      </c>
      <c r="U107" s="50">
        <v>0</v>
      </c>
      <c r="V107" s="50">
        <v>0</v>
      </c>
      <c r="W107" s="50">
        <v>0</v>
      </c>
      <c r="X107" s="50">
        <v>0</v>
      </c>
      <c r="Y107" s="50">
        <v>0</v>
      </c>
      <c r="Z107" s="50">
        <v>2847.9221906636913</v>
      </c>
      <c r="AA107" s="50">
        <v>0</v>
      </c>
      <c r="AB107" s="50">
        <v>34052.152627232652</v>
      </c>
      <c r="AC107" s="50">
        <v>0</v>
      </c>
      <c r="AD107" s="50">
        <v>0</v>
      </c>
      <c r="AE107" s="50">
        <v>0</v>
      </c>
      <c r="AF107" s="50">
        <v>127831.92533195284</v>
      </c>
      <c r="AG107" s="50">
        <v>23903.070761014678</v>
      </c>
      <c r="AH107" s="50">
        <v>0</v>
      </c>
      <c r="AI107" s="50">
        <v>0</v>
      </c>
      <c r="AJ107" s="50">
        <v>2969.6</v>
      </c>
      <c r="AK107" s="50">
        <v>0</v>
      </c>
      <c r="AL107" s="50">
        <v>0</v>
      </c>
      <c r="AM107" s="50">
        <v>0</v>
      </c>
      <c r="AN107" s="50">
        <v>0</v>
      </c>
      <c r="AO107" s="50">
        <v>0</v>
      </c>
      <c r="AP107" s="50">
        <v>0</v>
      </c>
      <c r="AQ107" s="50">
        <v>0</v>
      </c>
      <c r="AR107" s="50">
        <v>0</v>
      </c>
      <c r="AS107" s="50">
        <v>399966.11597139487</v>
      </c>
      <c r="AT107" s="50">
        <v>51216.2517681584</v>
      </c>
      <c r="AU107" s="50">
        <v>154704.59609296752</v>
      </c>
      <c r="AV107" s="50">
        <v>41596.943780138812</v>
      </c>
      <c r="AW107" s="67">
        <v>605886.96383252076</v>
      </c>
      <c r="AX107" s="50">
        <v>602917.36383252079</v>
      </c>
      <c r="AY107" s="50">
        <v>4405</v>
      </c>
      <c r="AZ107" s="50">
        <v>519790</v>
      </c>
      <c r="BA107" s="50">
        <v>0</v>
      </c>
      <c r="BB107" s="50">
        <v>0</v>
      </c>
      <c r="BC107" s="50">
        <v>605886.96383252076</v>
      </c>
      <c r="BD107" s="50">
        <v>605886.96383252076</v>
      </c>
      <c r="BE107" s="50">
        <v>0</v>
      </c>
      <c r="BF107" s="50">
        <v>522759.6</v>
      </c>
      <c r="BG107" s="50">
        <v>368055.00390703249</v>
      </c>
      <c r="BH107" s="50">
        <v>451182.36773955327</v>
      </c>
      <c r="BI107" s="50">
        <v>3823.5793876233329</v>
      </c>
      <c r="BJ107" s="50">
        <v>3763.5568815465963</v>
      </c>
      <c r="BK107" s="50">
        <v>0.015948345664984591</v>
      </c>
      <c r="BL107" s="50">
        <v>0</v>
      </c>
      <c r="BM107" s="50">
        <v>0</v>
      </c>
      <c r="BN107" s="67">
        <v>605886.96383252076</v>
      </c>
      <c r="BO107" s="50">
        <v>5109.469185021363</v>
      </c>
      <c r="BP107" s="50" t="s">
        <v>325</v>
      </c>
      <c r="BQ107" s="50">
        <v>5134.6352867162777</v>
      </c>
      <c r="BR107" s="508">
        <v>-0.0070166786768921519</v>
      </c>
      <c r="BS107" s="50">
        <v>0</v>
      </c>
      <c r="BT107" s="50">
        <v>605886.96383252076</v>
      </c>
      <c r="BU107" s="50">
        <v>0</v>
      </c>
      <c r="BV107" s="67">
        <v>605886.96383252076</v>
      </c>
      <c r="BY107" s="40">
        <v>8733070</v>
      </c>
    </row>
    <row r="108" spans="1:77">
      <c r="A108" s="40">
        <v>110817</v>
      </c>
      <c r="B108" s="40">
        <v>8733071</v>
      </c>
      <c r="C108" s="40" t="s">
        <v>119</v>
      </c>
      <c r="D108" s="507">
        <v>205</v>
      </c>
      <c r="E108" s="507">
        <v>205</v>
      </c>
      <c r="F108" s="507">
        <v>0</v>
      </c>
      <c r="G108" s="50">
        <v>694856.38791640627</v>
      </c>
      <c r="H108" s="50">
        <v>0</v>
      </c>
      <c r="I108" s="50">
        <v>0</v>
      </c>
      <c r="J108" s="50">
        <v>8149.2852399119947</v>
      </c>
      <c r="K108" s="50">
        <v>0</v>
      </c>
      <c r="L108" s="50">
        <v>11969.262696120742</v>
      </c>
      <c r="M108" s="50">
        <v>0</v>
      </c>
      <c r="N108" s="50">
        <v>0</v>
      </c>
      <c r="O108" s="50">
        <v>0</v>
      </c>
      <c r="P108" s="50">
        <v>0</v>
      </c>
      <c r="Q108" s="50">
        <v>0</v>
      </c>
      <c r="R108" s="50">
        <v>0</v>
      </c>
      <c r="S108" s="50">
        <v>0</v>
      </c>
      <c r="T108" s="50">
        <v>0</v>
      </c>
      <c r="U108" s="50">
        <v>0</v>
      </c>
      <c r="V108" s="50">
        <v>0</v>
      </c>
      <c r="W108" s="50">
        <v>0</v>
      </c>
      <c r="X108" s="50">
        <v>0</v>
      </c>
      <c r="Y108" s="50">
        <v>0</v>
      </c>
      <c r="Z108" s="50">
        <v>1380.7427254695867</v>
      </c>
      <c r="AA108" s="50">
        <v>0</v>
      </c>
      <c r="AB108" s="50">
        <v>45149.959530819477</v>
      </c>
      <c r="AC108" s="50">
        <v>0</v>
      </c>
      <c r="AD108" s="50">
        <v>0</v>
      </c>
      <c r="AE108" s="50">
        <v>0</v>
      </c>
      <c r="AF108" s="50">
        <v>127831.92533195284</v>
      </c>
      <c r="AG108" s="50">
        <v>0</v>
      </c>
      <c r="AH108" s="50">
        <v>0</v>
      </c>
      <c r="AI108" s="50">
        <v>0</v>
      </c>
      <c r="AJ108" s="50">
        <v>18780.75</v>
      </c>
      <c r="AK108" s="50">
        <v>0</v>
      </c>
      <c r="AL108" s="50">
        <v>0</v>
      </c>
      <c r="AM108" s="50">
        <v>0</v>
      </c>
      <c r="AN108" s="50">
        <v>0</v>
      </c>
      <c r="AO108" s="50">
        <v>0</v>
      </c>
      <c r="AP108" s="50">
        <v>0</v>
      </c>
      <c r="AQ108" s="50">
        <v>0</v>
      </c>
      <c r="AR108" s="50">
        <v>0</v>
      </c>
      <c r="AS108" s="50">
        <v>694856.38791640627</v>
      </c>
      <c r="AT108" s="50">
        <v>66649.250192321808</v>
      </c>
      <c r="AU108" s="50">
        <v>146612.67533195284</v>
      </c>
      <c r="AV108" s="50">
        <v>64020.71985745641</v>
      </c>
      <c r="AW108" s="67">
        <v>908118.313440681</v>
      </c>
      <c r="AX108" s="50">
        <v>889337.563440681</v>
      </c>
      <c r="AY108" s="50">
        <v>4405</v>
      </c>
      <c r="AZ108" s="50">
        <v>903025</v>
      </c>
      <c r="BA108" s="50">
        <v>13687.43655931903</v>
      </c>
      <c r="BB108" s="50">
        <v>0</v>
      </c>
      <c r="BC108" s="50">
        <v>921805.75</v>
      </c>
      <c r="BD108" s="50">
        <v>921805.75</v>
      </c>
      <c r="BE108" s="50">
        <v>0</v>
      </c>
      <c r="BF108" s="50">
        <v>921805.75</v>
      </c>
      <c r="BG108" s="50">
        <v>775193.07466804713</v>
      </c>
      <c r="BH108" s="50">
        <v>775193.07466804713</v>
      </c>
      <c r="BI108" s="50">
        <v>3781.4296325270593</v>
      </c>
      <c r="BJ108" s="50">
        <v>3741.1387343555693</v>
      </c>
      <c r="BK108" s="50">
        <v>0.010769688330852635</v>
      </c>
      <c r="BL108" s="50">
        <v>0</v>
      </c>
      <c r="BM108" s="50">
        <v>0</v>
      </c>
      <c r="BN108" s="67">
        <v>921805.75</v>
      </c>
      <c r="BO108" s="50">
        <v>4405</v>
      </c>
      <c r="BP108" s="50" t="s">
        <v>325</v>
      </c>
      <c r="BQ108" s="50">
        <v>4496.6134146341465</v>
      </c>
      <c r="BR108" s="508">
        <v>0.0018138250069199557</v>
      </c>
      <c r="BS108" s="50">
        <v>-1760.0499999999997</v>
      </c>
      <c r="BT108" s="50">
        <v>920045.7</v>
      </c>
      <c r="BU108" s="50">
        <v>-2050</v>
      </c>
      <c r="BV108" s="67">
        <v>917995.7</v>
      </c>
      <c r="BY108" s="40">
        <v>8733071</v>
      </c>
    </row>
    <row r="109" spans="1:77">
      <c r="A109" s="40">
        <v>110680</v>
      </c>
      <c r="B109" s="40">
        <v>8732212</v>
      </c>
      <c r="C109" s="40" t="s">
        <v>66</v>
      </c>
      <c r="D109" s="507">
        <v>177</v>
      </c>
      <c r="E109" s="507">
        <v>177</v>
      </c>
      <c r="F109" s="507">
        <v>0</v>
      </c>
      <c r="G109" s="50">
        <v>599949.17395709234</v>
      </c>
      <c r="H109" s="50">
        <v>0</v>
      </c>
      <c r="I109" s="50">
        <v>0</v>
      </c>
      <c r="J109" s="50">
        <v>4314.3274799534038</v>
      </c>
      <c r="K109" s="50">
        <v>0</v>
      </c>
      <c r="L109" s="50">
        <v>7040.7427624239608</v>
      </c>
      <c r="M109" s="50">
        <v>0</v>
      </c>
      <c r="N109" s="50">
        <v>2296.9799083085263</v>
      </c>
      <c r="O109" s="50">
        <v>1118.5293466545884</v>
      </c>
      <c r="P109" s="50">
        <v>439.42224332858757</v>
      </c>
      <c r="Q109" s="50">
        <v>479.36971999482279</v>
      </c>
      <c r="R109" s="50">
        <v>0</v>
      </c>
      <c r="S109" s="50">
        <v>0</v>
      </c>
      <c r="T109" s="50">
        <v>0</v>
      </c>
      <c r="U109" s="50">
        <v>0</v>
      </c>
      <c r="V109" s="50">
        <v>0</v>
      </c>
      <c r="W109" s="50">
        <v>0</v>
      </c>
      <c r="X109" s="50">
        <v>0</v>
      </c>
      <c r="Y109" s="50">
        <v>0</v>
      </c>
      <c r="Z109" s="50">
        <v>4020.5960338781492</v>
      </c>
      <c r="AA109" s="50">
        <v>0</v>
      </c>
      <c r="AB109" s="50">
        <v>51812.935844238847</v>
      </c>
      <c r="AC109" s="50">
        <v>0</v>
      </c>
      <c r="AD109" s="50">
        <v>358.62847177112218</v>
      </c>
      <c r="AE109" s="50">
        <v>0</v>
      </c>
      <c r="AF109" s="50">
        <v>127831.92533195284</v>
      </c>
      <c r="AG109" s="50">
        <v>0</v>
      </c>
      <c r="AH109" s="50">
        <v>0</v>
      </c>
      <c r="AI109" s="50">
        <v>0</v>
      </c>
      <c r="AJ109" s="50">
        <v>26208</v>
      </c>
      <c r="AK109" s="50">
        <v>0</v>
      </c>
      <c r="AL109" s="50">
        <v>0</v>
      </c>
      <c r="AM109" s="50">
        <v>0</v>
      </c>
      <c r="AN109" s="50">
        <v>0</v>
      </c>
      <c r="AO109" s="50">
        <v>0</v>
      </c>
      <c r="AP109" s="50">
        <v>0</v>
      </c>
      <c r="AQ109" s="50">
        <v>0</v>
      </c>
      <c r="AR109" s="50">
        <v>0</v>
      </c>
      <c r="AS109" s="50">
        <v>599949.17395709234</v>
      </c>
      <c r="AT109" s="50">
        <v>71881.531810552013</v>
      </c>
      <c r="AU109" s="50">
        <v>154039.92533195284</v>
      </c>
      <c r="AV109" s="50">
        <v>63699.004505285666</v>
      </c>
      <c r="AW109" s="67">
        <v>825870.6310995972</v>
      </c>
      <c r="AX109" s="50">
        <v>799662.6310995972</v>
      </c>
      <c r="AY109" s="50">
        <v>4405</v>
      </c>
      <c r="AZ109" s="50">
        <v>779685</v>
      </c>
      <c r="BA109" s="50">
        <v>0</v>
      </c>
      <c r="BB109" s="50">
        <v>0</v>
      </c>
      <c r="BC109" s="50">
        <v>825870.6310995972</v>
      </c>
      <c r="BD109" s="50">
        <v>825870.63109959709</v>
      </c>
      <c r="BE109" s="50">
        <v>0</v>
      </c>
      <c r="BF109" s="50">
        <v>805893</v>
      </c>
      <c r="BG109" s="50">
        <v>651853.07466804713</v>
      </c>
      <c r="BH109" s="50">
        <v>671830.70576764434</v>
      </c>
      <c r="BI109" s="50">
        <v>3795.6537049019453</v>
      </c>
      <c r="BJ109" s="50">
        <v>3744.9048117828647</v>
      </c>
      <c r="BK109" s="50">
        <v>0.013551450749670763</v>
      </c>
      <c r="BL109" s="50">
        <v>0</v>
      </c>
      <c r="BM109" s="50">
        <v>0</v>
      </c>
      <c r="BN109" s="67">
        <v>825870.6310995972</v>
      </c>
      <c r="BO109" s="50">
        <v>4517.8679723141086</v>
      </c>
      <c r="BP109" s="50" t="s">
        <v>325</v>
      </c>
      <c r="BQ109" s="50">
        <v>4665.9357689242779</v>
      </c>
      <c r="BR109" s="508">
        <v>0.017297281159514455</v>
      </c>
      <c r="BS109" s="50">
        <v>-1493.2499999999998</v>
      </c>
      <c r="BT109" s="50">
        <v>824377.3810995972</v>
      </c>
      <c r="BU109" s="50">
        <v>-1770</v>
      </c>
      <c r="BV109" s="67">
        <v>822607.3810995972</v>
      </c>
      <c r="BY109" s="40">
        <v>8732212</v>
      </c>
    </row>
    <row r="110" spans="1:77">
      <c r="A110" s="40">
        <v>135568</v>
      </c>
      <c r="B110" s="40">
        <v>8733945</v>
      </c>
      <c r="C110" s="40" t="s">
        <v>142</v>
      </c>
      <c r="D110" s="507">
        <v>382</v>
      </c>
      <c r="E110" s="507">
        <v>382</v>
      </c>
      <c r="F110" s="507">
        <v>0</v>
      </c>
      <c r="G110" s="50">
        <v>1294805.5618734986</v>
      </c>
      <c r="H110" s="50">
        <v>0</v>
      </c>
      <c r="I110" s="50">
        <v>0</v>
      </c>
      <c r="J110" s="50">
        <v>59921.214999352829</v>
      </c>
      <c r="K110" s="50">
        <v>0</v>
      </c>
      <c r="L110" s="50">
        <v>89417.4330827843</v>
      </c>
      <c r="M110" s="50">
        <v>0</v>
      </c>
      <c r="N110" s="50">
        <v>1857.0292592039343</v>
      </c>
      <c r="O110" s="50">
        <v>36454.291762198874</v>
      </c>
      <c r="P110" s="50">
        <v>16430.671923826088</v>
      </c>
      <c r="Q110" s="50">
        <v>24222.120772225138</v>
      </c>
      <c r="R110" s="50">
        <v>0</v>
      </c>
      <c r="S110" s="50">
        <v>0</v>
      </c>
      <c r="T110" s="50">
        <v>0</v>
      </c>
      <c r="U110" s="50">
        <v>0</v>
      </c>
      <c r="V110" s="50">
        <v>0</v>
      </c>
      <c r="W110" s="50">
        <v>0</v>
      </c>
      <c r="X110" s="50">
        <v>0</v>
      </c>
      <c r="Y110" s="50">
        <v>0</v>
      </c>
      <c r="Z110" s="50">
        <v>50008.18064260744</v>
      </c>
      <c r="AA110" s="50">
        <v>0</v>
      </c>
      <c r="AB110" s="50">
        <v>168117.35878458226</v>
      </c>
      <c r="AC110" s="50">
        <v>0</v>
      </c>
      <c r="AD110" s="50">
        <v>0</v>
      </c>
      <c r="AE110" s="50">
        <v>0</v>
      </c>
      <c r="AF110" s="50">
        <v>127831.92533195284</v>
      </c>
      <c r="AG110" s="50">
        <v>0</v>
      </c>
      <c r="AH110" s="50">
        <v>0</v>
      </c>
      <c r="AI110" s="50">
        <v>0</v>
      </c>
      <c r="AJ110" s="50">
        <v>35784</v>
      </c>
      <c r="AK110" s="50">
        <v>0</v>
      </c>
      <c r="AL110" s="50">
        <v>0</v>
      </c>
      <c r="AM110" s="50">
        <v>0</v>
      </c>
      <c r="AN110" s="50">
        <v>0</v>
      </c>
      <c r="AO110" s="50">
        <v>0</v>
      </c>
      <c r="AP110" s="50">
        <v>0</v>
      </c>
      <c r="AQ110" s="50">
        <v>0</v>
      </c>
      <c r="AR110" s="50">
        <v>0</v>
      </c>
      <c r="AS110" s="50">
        <v>1294805.5618734986</v>
      </c>
      <c r="AT110" s="50">
        <v>446428.30122678087</v>
      </c>
      <c r="AU110" s="50">
        <v>163615.92533195284</v>
      </c>
      <c r="AV110" s="50">
        <v>227498.09526177618</v>
      </c>
      <c r="AW110" s="67">
        <v>1904849.7884322323</v>
      </c>
      <c r="AX110" s="50">
        <v>1869065.7884322323</v>
      </c>
      <c r="AY110" s="50">
        <v>4405</v>
      </c>
      <c r="AZ110" s="50">
        <v>1682710</v>
      </c>
      <c r="BA110" s="50">
        <v>0</v>
      </c>
      <c r="BB110" s="50">
        <v>0</v>
      </c>
      <c r="BC110" s="50">
        <v>1904849.7884322323</v>
      </c>
      <c r="BD110" s="50">
        <v>1904849.7884322319</v>
      </c>
      <c r="BE110" s="50">
        <v>0</v>
      </c>
      <c r="BF110" s="50">
        <v>1718494</v>
      </c>
      <c r="BG110" s="50">
        <v>1554878.0746680473</v>
      </c>
      <c r="BH110" s="50">
        <v>1741233.8631002796</v>
      </c>
      <c r="BI110" s="50">
        <v>4558.2038301054436</v>
      </c>
      <c r="BJ110" s="50">
        <v>4436.7621880692523</v>
      </c>
      <c r="BK110" s="50">
        <v>0.027371681620158936</v>
      </c>
      <c r="BL110" s="50">
        <v>0</v>
      </c>
      <c r="BM110" s="50">
        <v>0</v>
      </c>
      <c r="BN110" s="67">
        <v>1904849.7884322323</v>
      </c>
      <c r="BO110" s="50">
        <v>4892.8423780948488</v>
      </c>
      <c r="BP110" s="50" t="s">
        <v>325</v>
      </c>
      <c r="BQ110" s="50">
        <v>4986.5177707650064</v>
      </c>
      <c r="BR110" s="508">
        <v>0.029515643854637785</v>
      </c>
      <c r="BS110" s="50">
        <v>-3713.6499999999992</v>
      </c>
      <c r="BT110" s="50">
        <v>1901136.1384322324</v>
      </c>
      <c r="BU110" s="50">
        <v>-3820</v>
      </c>
      <c r="BV110" s="67">
        <v>1897316.1384322324</v>
      </c>
      <c r="BY110" s="40">
        <v>8733945</v>
      </c>
    </row>
    <row r="111" spans="1:77">
      <c r="A111" s="40">
        <v>137826</v>
      </c>
      <c r="B111" s="40">
        <v>8734004</v>
      </c>
      <c r="C111" s="40" t="s">
        <v>239</v>
      </c>
      <c r="D111" s="507">
        <v>1186</v>
      </c>
      <c r="E111" s="507">
        <v>0</v>
      </c>
      <c r="F111" s="507">
        <v>1186</v>
      </c>
      <c r="G111" s="50">
        <v>0</v>
      </c>
      <c r="H111" s="50">
        <v>3435897.4483666448</v>
      </c>
      <c r="I111" s="50">
        <v>2515223.9681015583</v>
      </c>
      <c r="J111" s="50">
        <v>0</v>
      </c>
      <c r="K111" s="50">
        <v>68549.86995925958</v>
      </c>
      <c r="L111" s="50">
        <v>0</v>
      </c>
      <c r="M111" s="50">
        <v>172812.7840581334</v>
      </c>
      <c r="N111" s="50">
        <v>0</v>
      </c>
      <c r="O111" s="50">
        <v>0</v>
      </c>
      <c r="P111" s="50">
        <v>0</v>
      </c>
      <c r="Q111" s="50">
        <v>0</v>
      </c>
      <c r="R111" s="50">
        <v>0</v>
      </c>
      <c r="S111" s="50">
        <v>0</v>
      </c>
      <c r="T111" s="50">
        <v>6356.6422245146805</v>
      </c>
      <c r="U111" s="50">
        <v>46219.230502834216</v>
      </c>
      <c r="V111" s="50">
        <v>619.1858883266467</v>
      </c>
      <c r="W111" s="50">
        <v>0</v>
      </c>
      <c r="X111" s="50">
        <v>0</v>
      </c>
      <c r="Y111" s="50">
        <v>2786.3364974699143</v>
      </c>
      <c r="Z111" s="50">
        <v>0</v>
      </c>
      <c r="AA111" s="50">
        <v>39139.62836013129</v>
      </c>
      <c r="AB111" s="50">
        <v>0</v>
      </c>
      <c r="AC111" s="50">
        <v>381900.0783545454</v>
      </c>
      <c r="AD111" s="50">
        <v>0</v>
      </c>
      <c r="AE111" s="50">
        <v>0</v>
      </c>
      <c r="AF111" s="50">
        <v>127831.92533195284</v>
      </c>
      <c r="AG111" s="50">
        <v>0</v>
      </c>
      <c r="AH111" s="50">
        <v>0</v>
      </c>
      <c r="AI111" s="50">
        <v>0</v>
      </c>
      <c r="AJ111" s="50">
        <v>46336</v>
      </c>
      <c r="AK111" s="50">
        <v>0</v>
      </c>
      <c r="AL111" s="50">
        <v>0</v>
      </c>
      <c r="AM111" s="50">
        <v>0</v>
      </c>
      <c r="AN111" s="50">
        <v>0</v>
      </c>
      <c r="AO111" s="50">
        <v>0</v>
      </c>
      <c r="AP111" s="50">
        <v>0</v>
      </c>
      <c r="AQ111" s="50">
        <v>0</v>
      </c>
      <c r="AR111" s="50">
        <v>0</v>
      </c>
      <c r="AS111" s="50">
        <v>5951121.4164682031</v>
      </c>
      <c r="AT111" s="50">
        <v>718383.75584521517</v>
      </c>
      <c r="AU111" s="50">
        <v>174167.92533195284</v>
      </c>
      <c r="AV111" s="50">
        <v>595044.631984236</v>
      </c>
      <c r="AW111" s="67">
        <v>6843673.0976453712</v>
      </c>
      <c r="AX111" s="50">
        <v>6797337.0976453712</v>
      </c>
      <c r="AY111" s="50">
        <v>5715</v>
      </c>
      <c r="AZ111" s="50">
        <v>6777990</v>
      </c>
      <c r="BA111" s="50">
        <v>0</v>
      </c>
      <c r="BB111" s="50">
        <v>0</v>
      </c>
      <c r="BC111" s="50">
        <v>6843673.0976453712</v>
      </c>
      <c r="BD111" s="50">
        <v>0</v>
      </c>
      <c r="BE111" s="50">
        <v>6843673.0976453712</v>
      </c>
      <c r="BF111" s="50">
        <v>6824326</v>
      </c>
      <c r="BG111" s="50">
        <v>6650158.074668047</v>
      </c>
      <c r="BH111" s="50">
        <v>6669505.1723134182</v>
      </c>
      <c r="BI111" s="50">
        <v>5623.5288130804538</v>
      </c>
      <c r="BJ111" s="50">
        <v>5580.1332121067526</v>
      </c>
      <c r="BK111" s="50">
        <v>0.0077768037651053529</v>
      </c>
      <c r="BL111" s="50">
        <v>0</v>
      </c>
      <c r="BM111" s="50">
        <v>0</v>
      </c>
      <c r="BN111" s="67">
        <v>6843673.0976453712</v>
      </c>
      <c r="BO111" s="50">
        <v>5731.3128985205494</v>
      </c>
      <c r="BP111" s="50" t="s">
        <v>325</v>
      </c>
      <c r="BQ111" s="50">
        <v>5770.3820384868222</v>
      </c>
      <c r="BR111" s="508">
        <v>0.0067841140041948744</v>
      </c>
      <c r="BS111" s="50">
        <v>0</v>
      </c>
      <c r="BT111" s="50">
        <v>6843673.0976453712</v>
      </c>
      <c r="BU111" s="50">
        <v>0</v>
      </c>
      <c r="BV111" s="67">
        <v>6843673.0976453712</v>
      </c>
      <c r="BY111" s="40">
        <v>8734004</v>
      </c>
    </row>
    <row r="112" spans="1:77">
      <c r="A112" s="40">
        <v>140483</v>
      </c>
      <c r="B112" s="40">
        <v>8732024</v>
      </c>
      <c r="C112" s="40" t="s">
        <v>157</v>
      </c>
      <c r="D112" s="507">
        <v>397</v>
      </c>
      <c r="E112" s="507">
        <v>397</v>
      </c>
      <c r="F112" s="507">
        <v>0</v>
      </c>
      <c r="G112" s="50">
        <v>1345648.7122088454</v>
      </c>
      <c r="H112" s="50">
        <v>0</v>
      </c>
      <c r="I112" s="50">
        <v>0</v>
      </c>
      <c r="J112" s="50">
        <v>14381.091599844691</v>
      </c>
      <c r="K112" s="50">
        <v>0</v>
      </c>
      <c r="L112" s="50">
        <v>23234.451115999076</v>
      </c>
      <c r="M112" s="50">
        <v>0</v>
      </c>
      <c r="N112" s="50">
        <v>5512.7517799404623</v>
      </c>
      <c r="O112" s="50">
        <v>3914.8527132910522</v>
      </c>
      <c r="P112" s="50">
        <v>0</v>
      </c>
      <c r="Q112" s="50">
        <v>0</v>
      </c>
      <c r="R112" s="50">
        <v>0</v>
      </c>
      <c r="S112" s="50">
        <v>0</v>
      </c>
      <c r="T112" s="50">
        <v>0</v>
      </c>
      <c r="U112" s="50">
        <v>0</v>
      </c>
      <c r="V112" s="50">
        <v>0</v>
      </c>
      <c r="W112" s="50">
        <v>0</v>
      </c>
      <c r="X112" s="50">
        <v>0</v>
      </c>
      <c r="Y112" s="50">
        <v>0</v>
      </c>
      <c r="Z112" s="50">
        <v>23621.0274338133</v>
      </c>
      <c r="AA112" s="50">
        <v>0</v>
      </c>
      <c r="AB112" s="50">
        <v>118354.63978304851</v>
      </c>
      <c r="AC112" s="50">
        <v>0</v>
      </c>
      <c r="AD112" s="50">
        <v>169.87664452315263</v>
      </c>
      <c r="AE112" s="50">
        <v>0</v>
      </c>
      <c r="AF112" s="50">
        <v>127831.92533195284</v>
      </c>
      <c r="AG112" s="50">
        <v>0</v>
      </c>
      <c r="AH112" s="50">
        <v>0</v>
      </c>
      <c r="AI112" s="50">
        <v>0</v>
      </c>
      <c r="AJ112" s="50">
        <v>6348.8</v>
      </c>
      <c r="AK112" s="50">
        <v>0</v>
      </c>
      <c r="AL112" s="50">
        <v>0</v>
      </c>
      <c r="AM112" s="50">
        <v>0</v>
      </c>
      <c r="AN112" s="50">
        <v>0</v>
      </c>
      <c r="AO112" s="50">
        <v>0</v>
      </c>
      <c r="AP112" s="50">
        <v>0</v>
      </c>
      <c r="AQ112" s="50">
        <v>0</v>
      </c>
      <c r="AR112" s="50">
        <v>0</v>
      </c>
      <c r="AS112" s="50">
        <v>1345648.7122088454</v>
      </c>
      <c r="AT112" s="50">
        <v>189188.69107046022</v>
      </c>
      <c r="AU112" s="50">
        <v>134180.72533195282</v>
      </c>
      <c r="AV112" s="50">
        <v>144830.76827641058</v>
      </c>
      <c r="AW112" s="67">
        <v>1669018.1286112585</v>
      </c>
      <c r="AX112" s="50">
        <v>1662669.3286112584</v>
      </c>
      <c r="AY112" s="50">
        <v>4405</v>
      </c>
      <c r="AZ112" s="50">
        <v>1748785</v>
      </c>
      <c r="BA112" s="50">
        <v>86115.671388741583</v>
      </c>
      <c r="BB112" s="50">
        <v>0</v>
      </c>
      <c r="BC112" s="50">
        <v>1755133.8</v>
      </c>
      <c r="BD112" s="50">
        <v>1755133.8</v>
      </c>
      <c r="BE112" s="50">
        <v>0</v>
      </c>
      <c r="BF112" s="50">
        <v>1755133.8</v>
      </c>
      <c r="BG112" s="50">
        <v>1620953.0746680473</v>
      </c>
      <c r="BH112" s="50">
        <v>1620953.0746680473</v>
      </c>
      <c r="BI112" s="50">
        <v>4083.005225864099</v>
      </c>
      <c r="BJ112" s="50">
        <v>4047.1535703352024</v>
      </c>
      <c r="BK112" s="50">
        <v>0.0088584865648987932</v>
      </c>
      <c r="BL112" s="50">
        <v>0</v>
      </c>
      <c r="BM112" s="50">
        <v>0</v>
      </c>
      <c r="BN112" s="67">
        <v>1755133.8</v>
      </c>
      <c r="BO112" s="50">
        <v>4405</v>
      </c>
      <c r="BP112" s="50" t="s">
        <v>325</v>
      </c>
      <c r="BQ112" s="50">
        <v>4420.9919395465995</v>
      </c>
      <c r="BR112" s="508">
        <v>0.0049926124591985754</v>
      </c>
      <c r="BS112" s="50">
        <v>0</v>
      </c>
      <c r="BT112" s="50">
        <v>1755133.8</v>
      </c>
      <c r="BU112" s="50">
        <v>0</v>
      </c>
      <c r="BV112" s="67">
        <v>1755133.8</v>
      </c>
      <c r="BY112" s="40">
        <v>8732024</v>
      </c>
    </row>
    <row r="113" spans="1:77">
      <c r="A113" s="40">
        <v>110791</v>
      </c>
      <c r="B113" s="40">
        <v>8733022</v>
      </c>
      <c r="C113" s="40" t="s">
        <v>104</v>
      </c>
      <c r="D113" s="507">
        <v>208</v>
      </c>
      <c r="E113" s="507">
        <v>208</v>
      </c>
      <c r="F113" s="507">
        <v>0</v>
      </c>
      <c r="G113" s="50">
        <v>705025.0179834757</v>
      </c>
      <c r="H113" s="50">
        <v>0</v>
      </c>
      <c r="I113" s="50">
        <v>0</v>
      </c>
      <c r="J113" s="50">
        <v>11504.873279875717</v>
      </c>
      <c r="K113" s="50">
        <v>0</v>
      </c>
      <c r="L113" s="50">
        <v>16897.782629817459</v>
      </c>
      <c r="M113" s="50">
        <v>0</v>
      </c>
      <c r="N113" s="50">
        <v>0</v>
      </c>
      <c r="O113" s="50">
        <v>279.63233666364692</v>
      </c>
      <c r="P113" s="50">
        <v>0</v>
      </c>
      <c r="Q113" s="50">
        <v>0</v>
      </c>
      <c r="R113" s="50">
        <v>0</v>
      </c>
      <c r="S113" s="50">
        <v>0</v>
      </c>
      <c r="T113" s="50">
        <v>0</v>
      </c>
      <c r="U113" s="50">
        <v>0</v>
      </c>
      <c r="V113" s="50">
        <v>0</v>
      </c>
      <c r="W113" s="50">
        <v>0</v>
      </c>
      <c r="X113" s="50">
        <v>0</v>
      </c>
      <c r="Y113" s="50">
        <v>0</v>
      </c>
      <c r="Z113" s="50">
        <v>4738.0400414469577</v>
      </c>
      <c r="AA113" s="50">
        <v>0</v>
      </c>
      <c r="AB113" s="50">
        <v>64797.80321338353</v>
      </c>
      <c r="AC113" s="50">
        <v>0</v>
      </c>
      <c r="AD113" s="50">
        <v>1434.5138870845078</v>
      </c>
      <c r="AE113" s="50">
        <v>0</v>
      </c>
      <c r="AF113" s="50">
        <v>127831.92533195284</v>
      </c>
      <c r="AG113" s="50">
        <v>0</v>
      </c>
      <c r="AH113" s="50">
        <v>0</v>
      </c>
      <c r="AI113" s="50">
        <v>0</v>
      </c>
      <c r="AJ113" s="50">
        <v>17307.75</v>
      </c>
      <c r="AK113" s="50">
        <v>0</v>
      </c>
      <c r="AL113" s="50">
        <v>0</v>
      </c>
      <c r="AM113" s="50">
        <v>0</v>
      </c>
      <c r="AN113" s="50">
        <v>0</v>
      </c>
      <c r="AO113" s="50">
        <v>0</v>
      </c>
      <c r="AP113" s="50">
        <v>0</v>
      </c>
      <c r="AQ113" s="50">
        <v>0</v>
      </c>
      <c r="AR113" s="50">
        <v>0</v>
      </c>
      <c r="AS113" s="50">
        <v>705025.0179834757</v>
      </c>
      <c r="AT113" s="50">
        <v>99652.64538827182</v>
      </c>
      <c r="AU113" s="50">
        <v>145139.67533195284</v>
      </c>
      <c r="AV113" s="50">
        <v>74510.502368498186</v>
      </c>
      <c r="AW113" s="67">
        <v>949817.33870370034</v>
      </c>
      <c r="AX113" s="50">
        <v>932509.58870370034</v>
      </c>
      <c r="AY113" s="50">
        <v>4405</v>
      </c>
      <c r="AZ113" s="50">
        <v>916240</v>
      </c>
      <c r="BA113" s="50">
        <v>0</v>
      </c>
      <c r="BB113" s="50">
        <v>0</v>
      </c>
      <c r="BC113" s="50">
        <v>949817.33870370034</v>
      </c>
      <c r="BD113" s="50">
        <v>949817.33870370046</v>
      </c>
      <c r="BE113" s="50">
        <v>0</v>
      </c>
      <c r="BF113" s="50">
        <v>933547.75</v>
      </c>
      <c r="BG113" s="50">
        <v>788408.07466804713</v>
      </c>
      <c r="BH113" s="50">
        <v>804677.66337174748</v>
      </c>
      <c r="BI113" s="50">
        <v>3868.6426123641704</v>
      </c>
      <c r="BJ113" s="50">
        <v>3787.929605697791</v>
      </c>
      <c r="BK113" s="50">
        <v>0.021307947894536161</v>
      </c>
      <c r="BL113" s="50">
        <v>0</v>
      </c>
      <c r="BM113" s="50">
        <v>0</v>
      </c>
      <c r="BN113" s="67">
        <v>949817.33870370034</v>
      </c>
      <c r="BO113" s="50">
        <v>4483.2191764600975</v>
      </c>
      <c r="BP113" s="50" t="s">
        <v>325</v>
      </c>
      <c r="BQ113" s="50">
        <v>4566.4295129985594</v>
      </c>
      <c r="BR113" s="508">
        <v>0.015060036045847491</v>
      </c>
      <c r="BS113" s="50">
        <v>-1817.1999999999996</v>
      </c>
      <c r="BT113" s="50">
        <v>948000.13870370039</v>
      </c>
      <c r="BU113" s="50">
        <v>-2080</v>
      </c>
      <c r="BV113" s="67">
        <v>945920.13870370039</v>
      </c>
      <c r="BY113" s="40">
        <v>8733022</v>
      </c>
    </row>
    <row r="114" spans="1:77">
      <c r="A114" s="40">
        <v>144537</v>
      </c>
      <c r="B114" s="40">
        <v>8735205</v>
      </c>
      <c r="C114" s="40" t="s">
        <v>234</v>
      </c>
      <c r="D114" s="507">
        <v>419</v>
      </c>
      <c r="E114" s="507">
        <v>419</v>
      </c>
      <c r="F114" s="507">
        <v>0</v>
      </c>
      <c r="G114" s="50">
        <v>1420218.6660340207</v>
      </c>
      <c r="H114" s="50">
        <v>0</v>
      </c>
      <c r="I114" s="50">
        <v>0</v>
      </c>
      <c r="J114" s="50">
        <v>32117.771239653095</v>
      </c>
      <c r="K114" s="50">
        <v>0</v>
      </c>
      <c r="L114" s="50">
        <v>47877.050784482955</v>
      </c>
      <c r="M114" s="50">
        <v>0</v>
      </c>
      <c r="N114" s="50">
        <v>0</v>
      </c>
      <c r="O114" s="50">
        <v>0</v>
      </c>
      <c r="P114" s="50">
        <v>0</v>
      </c>
      <c r="Q114" s="50">
        <v>0</v>
      </c>
      <c r="R114" s="50">
        <v>0</v>
      </c>
      <c r="S114" s="50">
        <v>0</v>
      </c>
      <c r="T114" s="50">
        <v>0</v>
      </c>
      <c r="U114" s="50">
        <v>0</v>
      </c>
      <c r="V114" s="50">
        <v>0</v>
      </c>
      <c r="W114" s="50">
        <v>0</v>
      </c>
      <c r="X114" s="50">
        <v>0</v>
      </c>
      <c r="Y114" s="50">
        <v>0</v>
      </c>
      <c r="Z114" s="50">
        <v>39231.103492210954</v>
      </c>
      <c r="AA114" s="50">
        <v>0</v>
      </c>
      <c r="AB114" s="50">
        <v>101398.36868807882</v>
      </c>
      <c r="AC114" s="50">
        <v>0</v>
      </c>
      <c r="AD114" s="50">
        <v>0</v>
      </c>
      <c r="AE114" s="50">
        <v>0</v>
      </c>
      <c r="AF114" s="50">
        <v>127831.92533195284</v>
      </c>
      <c r="AG114" s="50">
        <v>0</v>
      </c>
      <c r="AH114" s="50">
        <v>0</v>
      </c>
      <c r="AI114" s="50">
        <v>0</v>
      </c>
      <c r="AJ114" s="50">
        <v>10547.2</v>
      </c>
      <c r="AK114" s="50">
        <v>0</v>
      </c>
      <c r="AL114" s="50">
        <v>0</v>
      </c>
      <c r="AM114" s="50">
        <v>0</v>
      </c>
      <c r="AN114" s="50">
        <v>0</v>
      </c>
      <c r="AO114" s="50">
        <v>0</v>
      </c>
      <c r="AP114" s="50">
        <v>0</v>
      </c>
      <c r="AQ114" s="50">
        <v>0</v>
      </c>
      <c r="AR114" s="50">
        <v>0</v>
      </c>
      <c r="AS114" s="50">
        <v>1420218.6660340207</v>
      </c>
      <c r="AT114" s="50">
        <v>220624.29420442582</v>
      </c>
      <c r="AU114" s="50">
        <v>138379.12533195285</v>
      </c>
      <c r="AV114" s="50">
        <v>138841.86807409031</v>
      </c>
      <c r="AW114" s="67">
        <v>1779222.0855703994</v>
      </c>
      <c r="AX114" s="50">
        <v>1768674.8855703995</v>
      </c>
      <c r="AY114" s="50">
        <v>4405</v>
      </c>
      <c r="AZ114" s="50">
        <v>1845695</v>
      </c>
      <c r="BA114" s="50">
        <v>77020.114429600537</v>
      </c>
      <c r="BB114" s="50">
        <v>0</v>
      </c>
      <c r="BC114" s="50">
        <v>1856242.2</v>
      </c>
      <c r="BD114" s="50">
        <v>1856242.1999999997</v>
      </c>
      <c r="BE114" s="50">
        <v>0</v>
      </c>
      <c r="BF114" s="50">
        <v>1856242.2</v>
      </c>
      <c r="BG114" s="50">
        <v>1717863.0746680473</v>
      </c>
      <c r="BH114" s="50">
        <v>1717863.0746680473</v>
      </c>
      <c r="BI114" s="50">
        <v>4099.9118727161031</v>
      </c>
      <c r="BJ114" s="50">
        <v>4078.8270549239219</v>
      </c>
      <c r="BK114" s="50">
        <v>0.0051693336119087935</v>
      </c>
      <c r="BL114" s="50">
        <v>0</v>
      </c>
      <c r="BM114" s="50">
        <v>0</v>
      </c>
      <c r="BN114" s="67">
        <v>1856242.2</v>
      </c>
      <c r="BO114" s="50">
        <v>4405</v>
      </c>
      <c r="BP114" s="50" t="s">
        <v>325</v>
      </c>
      <c r="BQ114" s="50">
        <v>4430.1723150357993</v>
      </c>
      <c r="BR114" s="508">
        <v>0.0047490630564452907</v>
      </c>
      <c r="BS114" s="50">
        <v>0</v>
      </c>
      <c r="BT114" s="50">
        <v>1856242.2</v>
      </c>
      <c r="BU114" s="50">
        <v>0</v>
      </c>
      <c r="BV114" s="67">
        <v>1856242.2</v>
      </c>
      <c r="BY114" s="40">
        <v>8735205</v>
      </c>
    </row>
    <row r="115" spans="1:77">
      <c r="A115" s="40">
        <v>139088</v>
      </c>
      <c r="B115" s="40">
        <v>8732021</v>
      </c>
      <c r="C115" s="40" t="s">
        <v>154</v>
      </c>
      <c r="D115" s="507">
        <v>95</v>
      </c>
      <c r="E115" s="507">
        <v>95</v>
      </c>
      <c r="F115" s="507">
        <v>0</v>
      </c>
      <c r="G115" s="50">
        <v>322006.61879052978</v>
      </c>
      <c r="H115" s="50">
        <v>0</v>
      </c>
      <c r="I115" s="50">
        <v>0</v>
      </c>
      <c r="J115" s="50">
        <v>3834.9577599585859</v>
      </c>
      <c r="K115" s="50">
        <v>0</v>
      </c>
      <c r="L115" s="50">
        <v>5632.5942099391723</v>
      </c>
      <c r="M115" s="50">
        <v>0</v>
      </c>
      <c r="N115" s="50">
        <v>0</v>
      </c>
      <c r="O115" s="50">
        <v>838.8970099909418</v>
      </c>
      <c r="P115" s="50">
        <v>0</v>
      </c>
      <c r="Q115" s="50">
        <v>0</v>
      </c>
      <c r="R115" s="50">
        <v>0</v>
      </c>
      <c r="S115" s="50">
        <v>0</v>
      </c>
      <c r="T115" s="50">
        <v>0</v>
      </c>
      <c r="U115" s="50">
        <v>0</v>
      </c>
      <c r="V115" s="50">
        <v>0</v>
      </c>
      <c r="W115" s="50">
        <v>0</v>
      </c>
      <c r="X115" s="50">
        <v>0</v>
      </c>
      <c r="Y115" s="50">
        <v>0</v>
      </c>
      <c r="Z115" s="50">
        <v>1375.6912276934768</v>
      </c>
      <c r="AA115" s="50">
        <v>0</v>
      </c>
      <c r="AB115" s="50">
        <v>21711.837678451426</v>
      </c>
      <c r="AC115" s="50">
        <v>0</v>
      </c>
      <c r="AD115" s="50">
        <v>0</v>
      </c>
      <c r="AE115" s="50">
        <v>0</v>
      </c>
      <c r="AF115" s="50">
        <v>127831.92533195284</v>
      </c>
      <c r="AG115" s="50">
        <v>15652.753004005333</v>
      </c>
      <c r="AH115" s="50">
        <v>0</v>
      </c>
      <c r="AI115" s="50">
        <v>0</v>
      </c>
      <c r="AJ115" s="50">
        <v>1177.6</v>
      </c>
      <c r="AK115" s="50">
        <v>0</v>
      </c>
      <c r="AL115" s="50">
        <v>0</v>
      </c>
      <c r="AM115" s="50">
        <v>0</v>
      </c>
      <c r="AN115" s="50">
        <v>0</v>
      </c>
      <c r="AO115" s="50">
        <v>0</v>
      </c>
      <c r="AP115" s="50">
        <v>0</v>
      </c>
      <c r="AQ115" s="50">
        <v>0</v>
      </c>
      <c r="AR115" s="50">
        <v>0</v>
      </c>
      <c r="AS115" s="50">
        <v>322006.61879052978</v>
      </c>
      <c r="AT115" s="50">
        <v>33393.9778860336</v>
      </c>
      <c r="AU115" s="50">
        <v>144662.27833595817</v>
      </c>
      <c r="AV115" s="50">
        <v>30666.652037217907</v>
      </c>
      <c r="AW115" s="67">
        <v>500062.87501252152</v>
      </c>
      <c r="AX115" s="50">
        <v>498885.27501252154</v>
      </c>
      <c r="AY115" s="50">
        <v>4405</v>
      </c>
      <c r="AZ115" s="50">
        <v>418475</v>
      </c>
      <c r="BA115" s="50">
        <v>0</v>
      </c>
      <c r="BB115" s="50">
        <v>0</v>
      </c>
      <c r="BC115" s="50">
        <v>500062.87501252152</v>
      </c>
      <c r="BD115" s="50">
        <v>500062.87501252152</v>
      </c>
      <c r="BE115" s="50">
        <v>0</v>
      </c>
      <c r="BF115" s="50">
        <v>419652.6</v>
      </c>
      <c r="BG115" s="50">
        <v>274990.32166404184</v>
      </c>
      <c r="BH115" s="50">
        <v>355400.59667656338</v>
      </c>
      <c r="BI115" s="50">
        <v>3741.0589123848777</v>
      </c>
      <c r="BJ115" s="50">
        <v>3588.460228204508</v>
      </c>
      <c r="BK115" s="50">
        <v>0.04252483641339469</v>
      </c>
      <c r="BL115" s="50">
        <v>0</v>
      </c>
      <c r="BM115" s="50">
        <v>0</v>
      </c>
      <c r="BN115" s="67">
        <v>500062.87501252152</v>
      </c>
      <c r="BO115" s="50">
        <v>5251.4239475002269</v>
      </c>
      <c r="BP115" s="50" t="s">
        <v>325</v>
      </c>
      <c r="BQ115" s="50">
        <v>5263.8197369739109</v>
      </c>
      <c r="BR115" s="508">
        <v>0.039071569697928688</v>
      </c>
      <c r="BS115" s="50">
        <v>0</v>
      </c>
      <c r="BT115" s="50">
        <v>500062.87501252152</v>
      </c>
      <c r="BU115" s="50">
        <v>0</v>
      </c>
      <c r="BV115" s="67">
        <v>500062.87501252152</v>
      </c>
      <c r="BY115" s="40">
        <v>8732021</v>
      </c>
    </row>
    <row r="116" spans="1:77">
      <c r="A116" s="40">
        <v>110771</v>
      </c>
      <c r="B116" s="40">
        <v>8732442</v>
      </c>
      <c r="C116" s="40" t="s">
        <v>89</v>
      </c>
      <c r="D116" s="507">
        <v>110</v>
      </c>
      <c r="E116" s="507">
        <v>110</v>
      </c>
      <c r="F116" s="507">
        <v>0</v>
      </c>
      <c r="G116" s="50">
        <v>372849.76912587654</v>
      </c>
      <c r="H116" s="50">
        <v>0</v>
      </c>
      <c r="I116" s="50">
        <v>0</v>
      </c>
      <c r="J116" s="50">
        <v>5752.4366399378732</v>
      </c>
      <c r="K116" s="50">
        <v>0</v>
      </c>
      <c r="L116" s="50">
        <v>8448.8913149087512</v>
      </c>
      <c r="M116" s="50">
        <v>0</v>
      </c>
      <c r="N116" s="50">
        <v>463.6106236952989</v>
      </c>
      <c r="O116" s="50">
        <v>0</v>
      </c>
      <c r="P116" s="50">
        <v>0</v>
      </c>
      <c r="Q116" s="50">
        <v>0</v>
      </c>
      <c r="R116" s="50">
        <v>0</v>
      </c>
      <c r="S116" s="50">
        <v>0</v>
      </c>
      <c r="T116" s="50">
        <v>0</v>
      </c>
      <c r="U116" s="50">
        <v>0</v>
      </c>
      <c r="V116" s="50">
        <v>0</v>
      </c>
      <c r="W116" s="50">
        <v>0</v>
      </c>
      <c r="X116" s="50">
        <v>0</v>
      </c>
      <c r="Y116" s="50">
        <v>0</v>
      </c>
      <c r="Z116" s="50">
        <v>1970.6049056488225</v>
      </c>
      <c r="AA116" s="50">
        <v>0</v>
      </c>
      <c r="AB116" s="50">
        <v>25589.196568449497</v>
      </c>
      <c r="AC116" s="50">
        <v>0</v>
      </c>
      <c r="AD116" s="50">
        <v>0</v>
      </c>
      <c r="AE116" s="50">
        <v>0</v>
      </c>
      <c r="AF116" s="50">
        <v>127831.92533195284</v>
      </c>
      <c r="AG116" s="50">
        <v>29916.421895861145</v>
      </c>
      <c r="AH116" s="50">
        <v>0</v>
      </c>
      <c r="AI116" s="50">
        <v>0</v>
      </c>
      <c r="AJ116" s="50">
        <v>16694</v>
      </c>
      <c r="AK116" s="50">
        <v>0</v>
      </c>
      <c r="AL116" s="50">
        <v>0</v>
      </c>
      <c r="AM116" s="50">
        <v>0</v>
      </c>
      <c r="AN116" s="50">
        <v>0</v>
      </c>
      <c r="AO116" s="50">
        <v>0</v>
      </c>
      <c r="AP116" s="50">
        <v>0</v>
      </c>
      <c r="AQ116" s="50">
        <v>0</v>
      </c>
      <c r="AR116" s="50">
        <v>0</v>
      </c>
      <c r="AS116" s="50">
        <v>372849.76912587654</v>
      </c>
      <c r="AT116" s="50">
        <v>42224.740052640242</v>
      </c>
      <c r="AU116" s="50">
        <v>174442.34722781397</v>
      </c>
      <c r="AV116" s="50">
        <v>35653.965366611</v>
      </c>
      <c r="AW116" s="67">
        <v>589516.85640633083</v>
      </c>
      <c r="AX116" s="50">
        <v>572822.85640633083</v>
      </c>
      <c r="AY116" s="50">
        <v>4405</v>
      </c>
      <c r="AZ116" s="50">
        <v>484550</v>
      </c>
      <c r="BA116" s="50">
        <v>0</v>
      </c>
      <c r="BB116" s="50">
        <v>0</v>
      </c>
      <c r="BC116" s="50">
        <v>589516.85640633083</v>
      </c>
      <c r="BD116" s="50">
        <v>589516.85640633071</v>
      </c>
      <c r="BE116" s="50">
        <v>0</v>
      </c>
      <c r="BF116" s="50">
        <v>501244</v>
      </c>
      <c r="BG116" s="50">
        <v>326801.65277218603</v>
      </c>
      <c r="BH116" s="50">
        <v>415074.50917851686</v>
      </c>
      <c r="BI116" s="50">
        <v>3773.4046288956079</v>
      </c>
      <c r="BJ116" s="50">
        <v>3590.0097597682166</v>
      </c>
      <c r="BK116" s="50">
        <v>0.051084782883496091</v>
      </c>
      <c r="BL116" s="50">
        <v>0</v>
      </c>
      <c r="BM116" s="50">
        <v>0</v>
      </c>
      <c r="BN116" s="67">
        <v>589516.85640633083</v>
      </c>
      <c r="BO116" s="50">
        <v>5207.4805127848258</v>
      </c>
      <c r="BP116" s="50" t="s">
        <v>325</v>
      </c>
      <c r="BQ116" s="50">
        <v>5359.2441491484624</v>
      </c>
      <c r="BR116" s="508">
        <v>0.061608696719914979</v>
      </c>
      <c r="BS116" s="50">
        <v>-957.79999999999984</v>
      </c>
      <c r="BT116" s="50">
        <v>588559.05640633078</v>
      </c>
      <c r="BU116" s="50">
        <v>-1100</v>
      </c>
      <c r="BV116" s="67">
        <v>587459.05640633078</v>
      </c>
      <c r="BY116" s="40">
        <v>8732442</v>
      </c>
    </row>
    <row r="117" spans="1:77">
      <c r="A117" s="40">
        <v>140386</v>
      </c>
      <c r="B117" s="40">
        <v>8732023</v>
      </c>
      <c r="C117" s="40" t="s">
        <v>156</v>
      </c>
      <c r="D117" s="507">
        <v>67</v>
      </c>
      <c r="E117" s="507">
        <v>67</v>
      </c>
      <c r="F117" s="507">
        <v>0</v>
      </c>
      <c r="G117" s="50">
        <v>227099.40483121574</v>
      </c>
      <c r="H117" s="50">
        <v>0</v>
      </c>
      <c r="I117" s="50">
        <v>0</v>
      </c>
      <c r="J117" s="50">
        <v>6711.1760799275235</v>
      </c>
      <c r="K117" s="50">
        <v>0</v>
      </c>
      <c r="L117" s="50">
        <v>11265.188419878355</v>
      </c>
      <c r="M117" s="50">
        <v>0</v>
      </c>
      <c r="N117" s="50">
        <v>0</v>
      </c>
      <c r="O117" s="50">
        <v>1118.5293466545866</v>
      </c>
      <c r="P117" s="50">
        <v>0</v>
      </c>
      <c r="Q117" s="50">
        <v>0</v>
      </c>
      <c r="R117" s="50">
        <v>0</v>
      </c>
      <c r="S117" s="50">
        <v>0</v>
      </c>
      <c r="T117" s="50">
        <v>0</v>
      </c>
      <c r="U117" s="50">
        <v>0</v>
      </c>
      <c r="V117" s="50">
        <v>0</v>
      </c>
      <c r="W117" s="50">
        <v>0</v>
      </c>
      <c r="X117" s="50">
        <v>0</v>
      </c>
      <c r="Y117" s="50">
        <v>0</v>
      </c>
      <c r="Z117" s="50">
        <v>1361.7183712718436</v>
      </c>
      <c r="AA117" s="50">
        <v>0</v>
      </c>
      <c r="AB117" s="50">
        <v>13970.458427440473</v>
      </c>
      <c r="AC117" s="50">
        <v>0</v>
      </c>
      <c r="AD117" s="50">
        <v>1868.6430897548171</v>
      </c>
      <c r="AE117" s="50">
        <v>0</v>
      </c>
      <c r="AF117" s="50">
        <v>127831.92533195284</v>
      </c>
      <c r="AG117" s="50">
        <v>56300</v>
      </c>
      <c r="AH117" s="50">
        <v>0</v>
      </c>
      <c r="AI117" s="50">
        <v>0</v>
      </c>
      <c r="AJ117" s="50">
        <v>1612.8</v>
      </c>
      <c r="AK117" s="50">
        <v>0</v>
      </c>
      <c r="AL117" s="50">
        <v>0</v>
      </c>
      <c r="AM117" s="50">
        <v>0</v>
      </c>
      <c r="AN117" s="50">
        <v>0</v>
      </c>
      <c r="AO117" s="50">
        <v>0</v>
      </c>
      <c r="AP117" s="50">
        <v>0</v>
      </c>
      <c r="AQ117" s="50">
        <v>0</v>
      </c>
      <c r="AR117" s="50">
        <v>0</v>
      </c>
      <c r="AS117" s="50">
        <v>227099.40483121574</v>
      </c>
      <c r="AT117" s="50">
        <v>36295.713734927609</v>
      </c>
      <c r="AU117" s="50">
        <v>185744.72533195282</v>
      </c>
      <c r="AV117" s="50">
        <v>22549.204042192687</v>
      </c>
      <c r="AW117" s="67">
        <v>449139.84389809612</v>
      </c>
      <c r="AX117" s="50">
        <v>447527.04389809613</v>
      </c>
      <c r="AY117" s="50">
        <v>4405</v>
      </c>
      <c r="AZ117" s="50">
        <v>295135</v>
      </c>
      <c r="BA117" s="50">
        <v>0</v>
      </c>
      <c r="BB117" s="50">
        <v>0</v>
      </c>
      <c r="BC117" s="50">
        <v>449139.84389809612</v>
      </c>
      <c r="BD117" s="50">
        <v>449139.84389809624</v>
      </c>
      <c r="BE117" s="50">
        <v>0</v>
      </c>
      <c r="BF117" s="50">
        <v>296747.8</v>
      </c>
      <c r="BG117" s="50">
        <v>111003.07466804715</v>
      </c>
      <c r="BH117" s="50">
        <v>263395.11856614327</v>
      </c>
      <c r="BI117" s="50">
        <v>3931.2704263603473</v>
      </c>
      <c r="BJ117" s="50">
        <v>3757.556335655986</v>
      </c>
      <c r="BK117" s="50">
        <v>0.046230601802550134</v>
      </c>
      <c r="BL117" s="50">
        <v>0</v>
      </c>
      <c r="BM117" s="50">
        <v>0</v>
      </c>
      <c r="BN117" s="67">
        <v>449139.84389809612</v>
      </c>
      <c r="BO117" s="50">
        <v>6679.5081178820319</v>
      </c>
      <c r="BP117" s="50" t="s">
        <v>325</v>
      </c>
      <c r="BQ117" s="50">
        <v>6703.5797596730763</v>
      </c>
      <c r="BR117" s="508">
        <v>-0.036991785377478936</v>
      </c>
      <c r="BS117" s="50">
        <v>0</v>
      </c>
      <c r="BT117" s="50">
        <v>449139.84389809612</v>
      </c>
      <c r="BU117" s="50">
        <v>0</v>
      </c>
      <c r="BV117" s="67">
        <v>449139.84389809612</v>
      </c>
      <c r="BY117" s="40">
        <v>8732023</v>
      </c>
    </row>
    <row r="118" spans="1:77">
      <c r="A118" s="40">
        <v>110762</v>
      </c>
      <c r="B118" s="40">
        <v>8732331</v>
      </c>
      <c r="C118" s="40" t="s">
        <v>85</v>
      </c>
      <c r="D118" s="507">
        <v>76</v>
      </c>
      <c r="E118" s="507">
        <v>76</v>
      </c>
      <c r="F118" s="507">
        <v>0</v>
      </c>
      <c r="G118" s="50">
        <v>257605.2950324238</v>
      </c>
      <c r="H118" s="50">
        <v>0</v>
      </c>
      <c r="I118" s="50">
        <v>0</v>
      </c>
      <c r="J118" s="50">
        <v>15339.831039834327</v>
      </c>
      <c r="K118" s="50">
        <v>0</v>
      </c>
      <c r="L118" s="50">
        <v>22530.376839756664</v>
      </c>
      <c r="M118" s="50">
        <v>0</v>
      </c>
      <c r="N118" s="50">
        <v>1607.8859358159687</v>
      </c>
      <c r="O118" s="50">
        <v>12863.087486527755</v>
      </c>
      <c r="P118" s="50">
        <v>0</v>
      </c>
      <c r="Q118" s="50">
        <v>479.3697199948229</v>
      </c>
      <c r="R118" s="50">
        <v>0</v>
      </c>
      <c r="S118" s="50">
        <v>0</v>
      </c>
      <c r="T118" s="50">
        <v>0</v>
      </c>
      <c r="U118" s="50">
        <v>0</v>
      </c>
      <c r="V118" s="50">
        <v>0</v>
      </c>
      <c r="W118" s="50">
        <v>0</v>
      </c>
      <c r="X118" s="50">
        <v>0</v>
      </c>
      <c r="Y118" s="50">
        <v>0</v>
      </c>
      <c r="Z118" s="50">
        <v>687.84561384673839</v>
      </c>
      <c r="AA118" s="50">
        <v>0</v>
      </c>
      <c r="AB118" s="50">
        <v>28017.84935711931</v>
      </c>
      <c r="AC118" s="50">
        <v>0</v>
      </c>
      <c r="AD118" s="50">
        <v>3246.5314286649509</v>
      </c>
      <c r="AE118" s="50">
        <v>0</v>
      </c>
      <c r="AF118" s="50">
        <v>127831.92533195284</v>
      </c>
      <c r="AG118" s="50">
        <v>55473.164218958605</v>
      </c>
      <c r="AH118" s="50">
        <v>0</v>
      </c>
      <c r="AI118" s="50">
        <v>0</v>
      </c>
      <c r="AJ118" s="50">
        <v>20617.17</v>
      </c>
      <c r="AK118" s="50">
        <v>0</v>
      </c>
      <c r="AL118" s="50">
        <v>0</v>
      </c>
      <c r="AM118" s="50">
        <v>0</v>
      </c>
      <c r="AN118" s="50">
        <v>0</v>
      </c>
      <c r="AO118" s="50">
        <v>0</v>
      </c>
      <c r="AP118" s="50">
        <v>0</v>
      </c>
      <c r="AQ118" s="50">
        <v>0</v>
      </c>
      <c r="AR118" s="50">
        <v>0</v>
      </c>
      <c r="AS118" s="50">
        <v>257605.2950324238</v>
      </c>
      <c r="AT118" s="50">
        <v>84772.777421560546</v>
      </c>
      <c r="AU118" s="50">
        <v>203922.25955091143</v>
      </c>
      <c r="AV118" s="50">
        <v>43064.128057362126</v>
      </c>
      <c r="AW118" s="67">
        <v>546300.33200489578</v>
      </c>
      <c r="AX118" s="50">
        <v>525683.16200489574</v>
      </c>
      <c r="AY118" s="50">
        <v>4405</v>
      </c>
      <c r="AZ118" s="50">
        <v>334780</v>
      </c>
      <c r="BA118" s="50">
        <v>0</v>
      </c>
      <c r="BB118" s="50">
        <v>0</v>
      </c>
      <c r="BC118" s="50">
        <v>546300.33200489578</v>
      </c>
      <c r="BD118" s="50">
        <v>546300.33200489567</v>
      </c>
      <c r="BE118" s="50">
        <v>0</v>
      </c>
      <c r="BF118" s="50">
        <v>355397.17</v>
      </c>
      <c r="BG118" s="50">
        <v>151474.91044908855</v>
      </c>
      <c r="BH118" s="50">
        <v>342378.07245398435</v>
      </c>
      <c r="BI118" s="50">
        <v>4504.9746375524255</v>
      </c>
      <c r="BJ118" s="50">
        <v>4261.18509641555</v>
      </c>
      <c r="BK118" s="50">
        <v>0.057211676005801251</v>
      </c>
      <c r="BL118" s="50">
        <v>0</v>
      </c>
      <c r="BM118" s="50">
        <v>0</v>
      </c>
      <c r="BN118" s="67">
        <v>546300.33200489578</v>
      </c>
      <c r="BO118" s="50">
        <v>6916.8837105907332</v>
      </c>
      <c r="BP118" s="50" t="s">
        <v>325</v>
      </c>
      <c r="BQ118" s="50">
        <v>7188.1622632223125</v>
      </c>
      <c r="BR118" s="508">
        <v>0.035819708896881908</v>
      </c>
      <c r="BS118" s="50">
        <v>-771.99999999999977</v>
      </c>
      <c r="BT118" s="50">
        <v>545528.33200489578</v>
      </c>
      <c r="BU118" s="50">
        <v>-760</v>
      </c>
      <c r="BV118" s="67">
        <v>544768.33200489578</v>
      </c>
      <c r="BY118" s="40">
        <v>8732331</v>
      </c>
    </row>
    <row r="119" spans="1:77">
      <c r="A119" s="40">
        <v>110775</v>
      </c>
      <c r="B119" s="40">
        <v>8732446</v>
      </c>
      <c r="C119" s="40" t="s">
        <v>92</v>
      </c>
      <c r="D119" s="507">
        <v>391</v>
      </c>
      <c r="E119" s="507">
        <v>391</v>
      </c>
      <c r="F119" s="507">
        <v>0</v>
      </c>
      <c r="G119" s="50">
        <v>1325311.4520747068</v>
      </c>
      <c r="H119" s="50">
        <v>0</v>
      </c>
      <c r="I119" s="50">
        <v>0</v>
      </c>
      <c r="J119" s="50">
        <v>81972.222119114667</v>
      </c>
      <c r="K119" s="50">
        <v>0</v>
      </c>
      <c r="L119" s="50">
        <v>120396.70123744967</v>
      </c>
      <c r="M119" s="50">
        <v>0</v>
      </c>
      <c r="N119" s="50">
        <v>17546.80075971629</v>
      </c>
      <c r="O119" s="50">
        <v>53684.376695058585</v>
      </c>
      <c r="P119" s="50">
        <v>0</v>
      </c>
      <c r="Q119" s="50">
        <v>0</v>
      </c>
      <c r="R119" s="50">
        <v>0</v>
      </c>
      <c r="S119" s="50">
        <v>0</v>
      </c>
      <c r="T119" s="50">
        <v>0</v>
      </c>
      <c r="U119" s="50">
        <v>0</v>
      </c>
      <c r="V119" s="50">
        <v>0</v>
      </c>
      <c r="W119" s="50">
        <v>0</v>
      </c>
      <c r="X119" s="50">
        <v>0</v>
      </c>
      <c r="Y119" s="50">
        <v>0</v>
      </c>
      <c r="Z119" s="50">
        <v>64136.557581372355</v>
      </c>
      <c r="AA119" s="50">
        <v>0</v>
      </c>
      <c r="AB119" s="50">
        <v>157230.19338150197</v>
      </c>
      <c r="AC119" s="50">
        <v>0</v>
      </c>
      <c r="AD119" s="50">
        <v>0</v>
      </c>
      <c r="AE119" s="50">
        <v>0</v>
      </c>
      <c r="AF119" s="50">
        <v>127831.92533195284</v>
      </c>
      <c r="AG119" s="50">
        <v>0</v>
      </c>
      <c r="AH119" s="50">
        <v>0</v>
      </c>
      <c r="AI119" s="50">
        <v>0</v>
      </c>
      <c r="AJ119" s="50">
        <v>45108</v>
      </c>
      <c r="AK119" s="50">
        <v>0</v>
      </c>
      <c r="AL119" s="50">
        <v>0</v>
      </c>
      <c r="AM119" s="50">
        <v>0</v>
      </c>
      <c r="AN119" s="50">
        <v>0</v>
      </c>
      <c r="AO119" s="50">
        <v>0</v>
      </c>
      <c r="AP119" s="50">
        <v>0</v>
      </c>
      <c r="AQ119" s="50">
        <v>0</v>
      </c>
      <c r="AR119" s="50">
        <v>0</v>
      </c>
      <c r="AS119" s="50">
        <v>1325311.4520747068</v>
      </c>
      <c r="AT119" s="50">
        <v>494966.85177421349</v>
      </c>
      <c r="AU119" s="50">
        <v>172939.92533195284</v>
      </c>
      <c r="AV119" s="50">
        <v>223932.54957289586</v>
      </c>
      <c r="AW119" s="67">
        <v>1993218.2291808731</v>
      </c>
      <c r="AX119" s="50">
        <v>1948110.2291808731</v>
      </c>
      <c r="AY119" s="50">
        <v>4405</v>
      </c>
      <c r="AZ119" s="50">
        <v>1722355</v>
      </c>
      <c r="BA119" s="50">
        <v>0</v>
      </c>
      <c r="BB119" s="50">
        <v>0</v>
      </c>
      <c r="BC119" s="50">
        <v>1993218.2291808731</v>
      </c>
      <c r="BD119" s="50">
        <v>1993218.2291808729</v>
      </c>
      <c r="BE119" s="50">
        <v>0</v>
      </c>
      <c r="BF119" s="50">
        <v>1767463</v>
      </c>
      <c r="BG119" s="50">
        <v>1594523.0746680473</v>
      </c>
      <c r="BH119" s="50">
        <v>1820278.3038489204</v>
      </c>
      <c r="BI119" s="50">
        <v>4655.44323235018</v>
      </c>
      <c r="BJ119" s="50">
        <v>4547.1119232020128</v>
      </c>
      <c r="BK119" s="50">
        <v>0.023824201158409455</v>
      </c>
      <c r="BL119" s="50">
        <v>0</v>
      </c>
      <c r="BM119" s="50">
        <v>0</v>
      </c>
      <c r="BN119" s="67">
        <v>1993218.2291808731</v>
      </c>
      <c r="BO119" s="50">
        <v>4982.3791027643811</v>
      </c>
      <c r="BP119" s="50" t="s">
        <v>325</v>
      </c>
      <c r="BQ119" s="50">
        <v>5097.7448316646369</v>
      </c>
      <c r="BR119" s="508">
        <v>0.02750244787595868</v>
      </c>
      <c r="BS119" s="50">
        <v>-4001.349999999999</v>
      </c>
      <c r="BT119" s="50">
        <v>1989216.879180873</v>
      </c>
      <c r="BU119" s="50">
        <v>-3910</v>
      </c>
      <c r="BV119" s="67">
        <v>1985306.879180873</v>
      </c>
      <c r="BY119" s="40">
        <v>8732446</v>
      </c>
    </row>
    <row r="120" spans="1:77">
      <c r="A120" s="40">
        <v>140888</v>
      </c>
      <c r="B120" s="40">
        <v>8732026</v>
      </c>
      <c r="C120" s="40" t="s">
        <v>159</v>
      </c>
      <c r="D120" s="507">
        <v>348</v>
      </c>
      <c r="E120" s="507">
        <v>348</v>
      </c>
      <c r="F120" s="507">
        <v>0</v>
      </c>
      <c r="G120" s="50">
        <v>1179561.0877800458</v>
      </c>
      <c r="H120" s="50">
        <v>0</v>
      </c>
      <c r="I120" s="50">
        <v>0</v>
      </c>
      <c r="J120" s="50">
        <v>53689.408639420173</v>
      </c>
      <c r="K120" s="50">
        <v>0</v>
      </c>
      <c r="L120" s="50">
        <v>79560.39321539081</v>
      </c>
      <c r="M120" s="50">
        <v>0</v>
      </c>
      <c r="N120" s="50">
        <v>7350.3357065872842</v>
      </c>
      <c r="O120" s="50">
        <v>35513.306756283127</v>
      </c>
      <c r="P120" s="50">
        <v>439.42224332858711</v>
      </c>
      <c r="Q120" s="50">
        <v>0</v>
      </c>
      <c r="R120" s="50">
        <v>0</v>
      </c>
      <c r="S120" s="50">
        <v>0</v>
      </c>
      <c r="T120" s="50">
        <v>0</v>
      </c>
      <c r="U120" s="50">
        <v>0</v>
      </c>
      <c r="V120" s="50">
        <v>0</v>
      </c>
      <c r="W120" s="50">
        <v>0</v>
      </c>
      <c r="X120" s="50">
        <v>0</v>
      </c>
      <c r="Y120" s="50">
        <v>0</v>
      </c>
      <c r="Z120" s="50">
        <v>16480.972165733972</v>
      </c>
      <c r="AA120" s="50">
        <v>0</v>
      </c>
      <c r="AB120" s="50">
        <v>124066.82247794313</v>
      </c>
      <c r="AC120" s="50">
        <v>0</v>
      </c>
      <c r="AD120" s="50">
        <v>1057.0102325885832</v>
      </c>
      <c r="AE120" s="50">
        <v>0</v>
      </c>
      <c r="AF120" s="50">
        <v>127831.92533195284</v>
      </c>
      <c r="AG120" s="50">
        <v>0</v>
      </c>
      <c r="AH120" s="50">
        <v>0</v>
      </c>
      <c r="AI120" s="50">
        <v>0</v>
      </c>
      <c r="AJ120" s="50">
        <v>7628.8</v>
      </c>
      <c r="AK120" s="50">
        <v>0</v>
      </c>
      <c r="AL120" s="50">
        <v>0</v>
      </c>
      <c r="AM120" s="50">
        <v>0</v>
      </c>
      <c r="AN120" s="50">
        <v>0</v>
      </c>
      <c r="AO120" s="50">
        <v>0</v>
      </c>
      <c r="AP120" s="50">
        <v>0</v>
      </c>
      <c r="AQ120" s="50">
        <v>0</v>
      </c>
      <c r="AR120" s="50">
        <v>0</v>
      </c>
      <c r="AS120" s="50">
        <v>1179561.0877800458</v>
      </c>
      <c r="AT120" s="50">
        <v>318157.67143727565</v>
      </c>
      <c r="AU120" s="50">
        <v>135460.72533195282</v>
      </c>
      <c r="AV120" s="50">
        <v>172406.01409700752</v>
      </c>
      <c r="AW120" s="67">
        <v>1633179.4845492742</v>
      </c>
      <c r="AX120" s="50">
        <v>1625550.6845492742</v>
      </c>
      <c r="AY120" s="50">
        <v>4405</v>
      </c>
      <c r="AZ120" s="50">
        <v>1532940</v>
      </c>
      <c r="BA120" s="50">
        <v>0</v>
      </c>
      <c r="BB120" s="50">
        <v>0</v>
      </c>
      <c r="BC120" s="50">
        <v>1633179.4845492742</v>
      </c>
      <c r="BD120" s="50">
        <v>1633179.4845492742</v>
      </c>
      <c r="BE120" s="50">
        <v>0</v>
      </c>
      <c r="BF120" s="50">
        <v>1540568.8</v>
      </c>
      <c r="BG120" s="50">
        <v>1405108.0746680473</v>
      </c>
      <c r="BH120" s="50">
        <v>1497718.7592173214</v>
      </c>
      <c r="BI120" s="50">
        <v>4303.7895379808087</v>
      </c>
      <c r="BJ120" s="50">
        <v>4202.38793446246</v>
      </c>
      <c r="BK120" s="50">
        <v>0.024129519953830524</v>
      </c>
      <c r="BL120" s="50">
        <v>0</v>
      </c>
      <c r="BM120" s="50">
        <v>0</v>
      </c>
      <c r="BN120" s="67">
        <v>1633179.4845492742</v>
      </c>
      <c r="BO120" s="50">
        <v>4671.1226567507874</v>
      </c>
      <c r="BP120" s="50" t="s">
        <v>325</v>
      </c>
      <c r="BQ120" s="50">
        <v>4693.0444958312473</v>
      </c>
      <c r="BR120" s="508">
        <v>0.026871940403159877</v>
      </c>
      <c r="BS120" s="50">
        <v>0</v>
      </c>
      <c r="BT120" s="50">
        <v>1633179.4845492742</v>
      </c>
      <c r="BU120" s="50">
        <v>0</v>
      </c>
      <c r="BV120" s="67">
        <v>1633179.4845492742</v>
      </c>
      <c r="BY120" s="40">
        <v>8732026</v>
      </c>
    </row>
    <row r="121" spans="1:77">
      <c r="A121" s="40">
        <v>145804</v>
      </c>
      <c r="B121" s="40">
        <v>8733387</v>
      </c>
      <c r="C121" s="40" t="s">
        <v>230</v>
      </c>
      <c r="D121" s="507">
        <v>396</v>
      </c>
      <c r="E121" s="507">
        <v>396</v>
      </c>
      <c r="F121" s="507">
        <v>0</v>
      </c>
      <c r="G121" s="50">
        <v>1342259.1688531556</v>
      </c>
      <c r="H121" s="50">
        <v>0</v>
      </c>
      <c r="I121" s="50">
        <v>0</v>
      </c>
      <c r="J121" s="50">
        <v>17257.30991981363</v>
      </c>
      <c r="K121" s="50">
        <v>0</v>
      </c>
      <c r="L121" s="50">
        <v>26754.822497211073</v>
      </c>
      <c r="M121" s="50">
        <v>0</v>
      </c>
      <c r="N121" s="50">
        <v>13586.490779169737</v>
      </c>
      <c r="O121" s="50">
        <v>5046.1247993379147</v>
      </c>
      <c r="P121" s="50">
        <v>0</v>
      </c>
      <c r="Q121" s="50">
        <v>0</v>
      </c>
      <c r="R121" s="50">
        <v>0</v>
      </c>
      <c r="S121" s="50">
        <v>0</v>
      </c>
      <c r="T121" s="50">
        <v>0</v>
      </c>
      <c r="U121" s="50">
        <v>0</v>
      </c>
      <c r="V121" s="50">
        <v>0</v>
      </c>
      <c r="W121" s="50">
        <v>0</v>
      </c>
      <c r="X121" s="50">
        <v>0</v>
      </c>
      <c r="Y121" s="50">
        <v>0</v>
      </c>
      <c r="Z121" s="50">
        <v>13048.472483032743</v>
      </c>
      <c r="AA121" s="50">
        <v>0</v>
      </c>
      <c r="AB121" s="50">
        <v>102181.17266530242</v>
      </c>
      <c r="AC121" s="50">
        <v>0</v>
      </c>
      <c r="AD121" s="50">
        <v>0</v>
      </c>
      <c r="AE121" s="50">
        <v>0</v>
      </c>
      <c r="AF121" s="50">
        <v>127831.92533195284</v>
      </c>
      <c r="AG121" s="50">
        <v>0</v>
      </c>
      <c r="AH121" s="50">
        <v>0</v>
      </c>
      <c r="AI121" s="50">
        <v>0</v>
      </c>
      <c r="AJ121" s="50">
        <v>11059.2</v>
      </c>
      <c r="AK121" s="50">
        <v>0</v>
      </c>
      <c r="AL121" s="50">
        <v>0</v>
      </c>
      <c r="AM121" s="50">
        <v>0</v>
      </c>
      <c r="AN121" s="50">
        <v>0</v>
      </c>
      <c r="AO121" s="50">
        <v>0</v>
      </c>
      <c r="AP121" s="50">
        <v>0</v>
      </c>
      <c r="AQ121" s="50">
        <v>0</v>
      </c>
      <c r="AR121" s="50">
        <v>0</v>
      </c>
      <c r="AS121" s="50">
        <v>1342259.1688531556</v>
      </c>
      <c r="AT121" s="50">
        <v>177874.39314386752</v>
      </c>
      <c r="AU121" s="50">
        <v>138891.12533195285</v>
      </c>
      <c r="AV121" s="50">
        <v>144892.75275615865</v>
      </c>
      <c r="AW121" s="67">
        <v>1659024.6873289761</v>
      </c>
      <c r="AX121" s="50">
        <v>1647965.4873289762</v>
      </c>
      <c r="AY121" s="50">
        <v>4405</v>
      </c>
      <c r="AZ121" s="50">
        <v>1744380</v>
      </c>
      <c r="BA121" s="50">
        <v>96414.51267102384</v>
      </c>
      <c r="BB121" s="50">
        <v>0</v>
      </c>
      <c r="BC121" s="50">
        <v>1755439.2</v>
      </c>
      <c r="BD121" s="50">
        <v>1755439.2000000002</v>
      </c>
      <c r="BE121" s="50">
        <v>0</v>
      </c>
      <c r="BF121" s="50">
        <v>1755439.2</v>
      </c>
      <c r="BG121" s="50">
        <v>1616548.0746680473</v>
      </c>
      <c r="BH121" s="50">
        <v>1616548.0746680473</v>
      </c>
      <c r="BI121" s="50">
        <v>4082.192107747594</v>
      </c>
      <c r="BJ121" s="50">
        <v>4052.313023764224</v>
      </c>
      <c r="BK121" s="50">
        <v>0.00737334056084718</v>
      </c>
      <c r="BL121" s="50">
        <v>0</v>
      </c>
      <c r="BM121" s="50">
        <v>0</v>
      </c>
      <c r="BN121" s="67">
        <v>1755439.2</v>
      </c>
      <c r="BO121" s="50">
        <v>4405</v>
      </c>
      <c r="BP121" s="50" t="s">
        <v>325</v>
      </c>
      <c r="BQ121" s="50">
        <v>4432.9272727272728</v>
      </c>
      <c r="BR121" s="508">
        <v>0.0058343923411336984</v>
      </c>
      <c r="BS121" s="50">
        <v>0</v>
      </c>
      <c r="BT121" s="50">
        <v>1755439.2</v>
      </c>
      <c r="BU121" s="50">
        <v>0</v>
      </c>
      <c r="BV121" s="67">
        <v>1755439.2</v>
      </c>
      <c r="BY121" s="40">
        <v>8733387</v>
      </c>
    </row>
    <row r="122" spans="1:77">
      <c r="A122" s="40">
        <v>136670</v>
      </c>
      <c r="B122" s="40">
        <v>8732072</v>
      </c>
      <c r="C122" s="40" t="s">
        <v>183</v>
      </c>
      <c r="D122" s="507">
        <v>203</v>
      </c>
      <c r="E122" s="507">
        <v>203</v>
      </c>
      <c r="F122" s="507">
        <v>0</v>
      </c>
      <c r="G122" s="50">
        <v>688077.3012050268</v>
      </c>
      <c r="H122" s="50">
        <v>0</v>
      </c>
      <c r="I122" s="50">
        <v>0</v>
      </c>
      <c r="J122" s="50">
        <v>30200.292359673866</v>
      </c>
      <c r="K122" s="50">
        <v>0</v>
      </c>
      <c r="L122" s="50">
        <v>46468.90223199821</v>
      </c>
      <c r="M122" s="50">
        <v>0</v>
      </c>
      <c r="N122" s="50">
        <v>27104.362918040628</v>
      </c>
      <c r="O122" s="50">
        <v>2516.6910299728197</v>
      </c>
      <c r="P122" s="50">
        <v>5273.0669199430513</v>
      </c>
      <c r="Q122" s="50">
        <v>479.36971999482347</v>
      </c>
      <c r="R122" s="50">
        <v>0</v>
      </c>
      <c r="S122" s="50">
        <v>0</v>
      </c>
      <c r="T122" s="50">
        <v>0</v>
      </c>
      <c r="U122" s="50">
        <v>0</v>
      </c>
      <c r="V122" s="50">
        <v>0</v>
      </c>
      <c r="W122" s="50">
        <v>0</v>
      </c>
      <c r="X122" s="50">
        <v>0</v>
      </c>
      <c r="Y122" s="50">
        <v>0</v>
      </c>
      <c r="Z122" s="50">
        <v>4078.1062740022035</v>
      </c>
      <c r="AA122" s="50">
        <v>0</v>
      </c>
      <c r="AB122" s="50">
        <v>68081.399370518819</v>
      </c>
      <c r="AC122" s="50">
        <v>0</v>
      </c>
      <c r="AD122" s="50">
        <v>0</v>
      </c>
      <c r="AE122" s="50">
        <v>0</v>
      </c>
      <c r="AF122" s="50">
        <v>127831.92533195284</v>
      </c>
      <c r="AG122" s="50">
        <v>0</v>
      </c>
      <c r="AH122" s="50">
        <v>0</v>
      </c>
      <c r="AI122" s="50">
        <v>0</v>
      </c>
      <c r="AJ122" s="50">
        <v>5171.2</v>
      </c>
      <c r="AK122" s="50">
        <v>0</v>
      </c>
      <c r="AL122" s="50">
        <v>0</v>
      </c>
      <c r="AM122" s="50">
        <v>0</v>
      </c>
      <c r="AN122" s="50">
        <v>0</v>
      </c>
      <c r="AO122" s="50">
        <v>0</v>
      </c>
      <c r="AP122" s="50">
        <v>0</v>
      </c>
      <c r="AQ122" s="50">
        <v>0</v>
      </c>
      <c r="AR122" s="50">
        <v>0</v>
      </c>
      <c r="AS122" s="50">
        <v>688077.3012050268</v>
      </c>
      <c r="AT122" s="50">
        <v>184202.1908241444</v>
      </c>
      <c r="AU122" s="50">
        <v>133003.12533195285</v>
      </c>
      <c r="AV122" s="50">
        <v>106118.30518916577</v>
      </c>
      <c r="AW122" s="67">
        <v>1005282.617361124</v>
      </c>
      <c r="AX122" s="50">
        <v>1000111.4173611241</v>
      </c>
      <c r="AY122" s="50">
        <v>4405</v>
      </c>
      <c r="AZ122" s="50">
        <v>894215</v>
      </c>
      <c r="BA122" s="50">
        <v>0</v>
      </c>
      <c r="BB122" s="50">
        <v>0</v>
      </c>
      <c r="BC122" s="50">
        <v>1005282.617361124</v>
      </c>
      <c r="BD122" s="50">
        <v>1005282.6173611241</v>
      </c>
      <c r="BE122" s="50">
        <v>0</v>
      </c>
      <c r="BF122" s="50">
        <v>899386.2</v>
      </c>
      <c r="BG122" s="50">
        <v>766383.07466804713</v>
      </c>
      <c r="BH122" s="50">
        <v>872279.4920291712</v>
      </c>
      <c r="BI122" s="50">
        <v>4296.9433104885284</v>
      </c>
      <c r="BJ122" s="50">
        <v>4151.3182260584808</v>
      </c>
      <c r="BK122" s="50">
        <v>0.035079239051329737</v>
      </c>
      <c r="BL122" s="50">
        <v>0</v>
      </c>
      <c r="BM122" s="50">
        <v>0</v>
      </c>
      <c r="BN122" s="67">
        <v>1005282.617361124</v>
      </c>
      <c r="BO122" s="50">
        <v>4926.6572283799214</v>
      </c>
      <c r="BP122" s="50" t="s">
        <v>325</v>
      </c>
      <c r="BQ122" s="50">
        <v>4952.131120005537</v>
      </c>
      <c r="BR122" s="508">
        <v>0.031074712958855333</v>
      </c>
      <c r="BS122" s="50">
        <v>0</v>
      </c>
      <c r="BT122" s="50">
        <v>1005282.617361124</v>
      </c>
      <c r="BU122" s="50">
        <v>0</v>
      </c>
      <c r="BV122" s="67">
        <v>1005282.617361124</v>
      </c>
      <c r="BY122" s="40">
        <v>8732072</v>
      </c>
    </row>
    <row r="123" spans="1:77">
      <c r="A123" s="40">
        <v>110832</v>
      </c>
      <c r="B123" s="40">
        <v>8733317</v>
      </c>
      <c r="C123" s="40" t="s">
        <v>126</v>
      </c>
      <c r="D123" s="507">
        <v>158</v>
      </c>
      <c r="E123" s="507">
        <v>158</v>
      </c>
      <c r="F123" s="507">
        <v>0</v>
      </c>
      <c r="G123" s="50">
        <v>535547.85019898636</v>
      </c>
      <c r="H123" s="50">
        <v>0</v>
      </c>
      <c r="I123" s="50">
        <v>0</v>
      </c>
      <c r="J123" s="50">
        <v>14381.091599844696</v>
      </c>
      <c r="K123" s="50">
        <v>0</v>
      </c>
      <c r="L123" s="50">
        <v>21122.228287271893</v>
      </c>
      <c r="M123" s="50">
        <v>0</v>
      </c>
      <c r="N123" s="50">
        <v>462.32207071687509</v>
      </c>
      <c r="O123" s="50">
        <v>281.41343434940262</v>
      </c>
      <c r="P123" s="50">
        <v>0</v>
      </c>
      <c r="Q123" s="50">
        <v>0</v>
      </c>
      <c r="R123" s="50">
        <v>0</v>
      </c>
      <c r="S123" s="50">
        <v>0</v>
      </c>
      <c r="T123" s="50">
        <v>0</v>
      </c>
      <c r="U123" s="50">
        <v>0</v>
      </c>
      <c r="V123" s="50">
        <v>0</v>
      </c>
      <c r="W123" s="50">
        <v>0</v>
      </c>
      <c r="X123" s="50">
        <v>0</v>
      </c>
      <c r="Y123" s="50">
        <v>0</v>
      </c>
      <c r="Z123" s="50">
        <v>7178.0132582231363</v>
      </c>
      <c r="AA123" s="50">
        <v>0</v>
      </c>
      <c r="AB123" s="50">
        <v>50129.439321402308</v>
      </c>
      <c r="AC123" s="50">
        <v>0</v>
      </c>
      <c r="AD123" s="50">
        <v>0</v>
      </c>
      <c r="AE123" s="50">
        <v>0</v>
      </c>
      <c r="AF123" s="50">
        <v>127831.92533195284</v>
      </c>
      <c r="AG123" s="50">
        <v>0</v>
      </c>
      <c r="AH123" s="50">
        <v>0</v>
      </c>
      <c r="AI123" s="50">
        <v>0</v>
      </c>
      <c r="AJ123" s="50">
        <v>3023.9999999999991</v>
      </c>
      <c r="AK123" s="50">
        <v>0</v>
      </c>
      <c r="AL123" s="50">
        <v>0</v>
      </c>
      <c r="AM123" s="50">
        <v>0</v>
      </c>
      <c r="AN123" s="50">
        <v>0</v>
      </c>
      <c r="AO123" s="50">
        <v>0</v>
      </c>
      <c r="AP123" s="50">
        <v>0</v>
      </c>
      <c r="AQ123" s="50">
        <v>0</v>
      </c>
      <c r="AR123" s="50">
        <v>0</v>
      </c>
      <c r="AS123" s="50">
        <v>535547.85019898636</v>
      </c>
      <c r="AT123" s="50">
        <v>93554.507971808314</v>
      </c>
      <c r="AU123" s="50">
        <v>130855.92533195284</v>
      </c>
      <c r="AV123" s="50">
        <v>58799.252324081579</v>
      </c>
      <c r="AW123" s="67">
        <v>759958.28350274754</v>
      </c>
      <c r="AX123" s="50">
        <v>756934.28350274754</v>
      </c>
      <c r="AY123" s="50">
        <v>4405</v>
      </c>
      <c r="AZ123" s="50">
        <v>695990</v>
      </c>
      <c r="BA123" s="50">
        <v>0</v>
      </c>
      <c r="BB123" s="50">
        <v>0</v>
      </c>
      <c r="BC123" s="50">
        <v>759958.28350274754</v>
      </c>
      <c r="BD123" s="50">
        <v>759958.28350274765</v>
      </c>
      <c r="BE123" s="50">
        <v>0</v>
      </c>
      <c r="BF123" s="50">
        <v>699014</v>
      </c>
      <c r="BG123" s="50">
        <v>568158.07466804713</v>
      </c>
      <c r="BH123" s="50">
        <v>629102.35817079467</v>
      </c>
      <c r="BI123" s="50">
        <v>3981.6604947518649</v>
      </c>
      <c r="BJ123" s="50">
        <v>3815.759608897255</v>
      </c>
      <c r="BK123" s="50">
        <v>0.043477813819239736</v>
      </c>
      <c r="BL123" s="50">
        <v>0</v>
      </c>
      <c r="BM123" s="50">
        <v>0</v>
      </c>
      <c r="BN123" s="67">
        <v>759958.28350274754</v>
      </c>
      <c r="BO123" s="50">
        <v>4790.7233133085283</v>
      </c>
      <c r="BP123" s="50" t="s">
        <v>325</v>
      </c>
      <c r="BQ123" s="50">
        <v>4809.8625538148581</v>
      </c>
      <c r="BR123" s="508">
        <v>0.043488215451047418</v>
      </c>
      <c r="BS123" s="50">
        <v>-1435.1</v>
      </c>
      <c r="BT123" s="50">
        <v>758523.18350274756</v>
      </c>
      <c r="BU123" s="50">
        <v>-1580</v>
      </c>
      <c r="BV123" s="67">
        <v>756943.18350274756</v>
      </c>
      <c r="BY123" s="40">
        <v>8733317</v>
      </c>
    </row>
    <row r="124" spans="1:77">
      <c r="A124" s="40">
        <v>143576</v>
      </c>
      <c r="B124" s="40">
        <v>8732204</v>
      </c>
      <c r="C124" s="40" t="s">
        <v>199</v>
      </c>
      <c r="D124" s="507">
        <v>234</v>
      </c>
      <c r="E124" s="507">
        <v>234</v>
      </c>
      <c r="F124" s="507">
        <v>0</v>
      </c>
      <c r="G124" s="50">
        <v>793153.14523141016</v>
      </c>
      <c r="H124" s="50">
        <v>0</v>
      </c>
      <c r="I124" s="50">
        <v>0</v>
      </c>
      <c r="J124" s="50">
        <v>18216.049359803234</v>
      </c>
      <c r="K124" s="50">
        <v>0</v>
      </c>
      <c r="L124" s="50">
        <v>28162.971049695869</v>
      </c>
      <c r="M124" s="50">
        <v>0</v>
      </c>
      <c r="N124" s="50">
        <v>229.69799083085255</v>
      </c>
      <c r="O124" s="50">
        <v>279.63233666364658</v>
      </c>
      <c r="P124" s="50">
        <v>0</v>
      </c>
      <c r="Q124" s="50">
        <v>0</v>
      </c>
      <c r="R124" s="50">
        <v>0</v>
      </c>
      <c r="S124" s="50">
        <v>0</v>
      </c>
      <c r="T124" s="50">
        <v>0</v>
      </c>
      <c r="U124" s="50">
        <v>0</v>
      </c>
      <c r="V124" s="50">
        <v>0</v>
      </c>
      <c r="W124" s="50">
        <v>0</v>
      </c>
      <c r="X124" s="50">
        <v>0</v>
      </c>
      <c r="Y124" s="50">
        <v>0</v>
      </c>
      <c r="Z124" s="50">
        <v>1737.7152349812311</v>
      </c>
      <c r="AA124" s="50">
        <v>0</v>
      </c>
      <c r="AB124" s="50">
        <v>71565.225991774627</v>
      </c>
      <c r="AC124" s="50">
        <v>0</v>
      </c>
      <c r="AD124" s="50">
        <v>0</v>
      </c>
      <c r="AE124" s="50">
        <v>0</v>
      </c>
      <c r="AF124" s="50">
        <v>127831.92533195284</v>
      </c>
      <c r="AG124" s="50">
        <v>0</v>
      </c>
      <c r="AH124" s="50">
        <v>0</v>
      </c>
      <c r="AI124" s="50">
        <v>0</v>
      </c>
      <c r="AJ124" s="50">
        <v>3609.6</v>
      </c>
      <c r="AK124" s="50">
        <v>0</v>
      </c>
      <c r="AL124" s="50">
        <v>0</v>
      </c>
      <c r="AM124" s="50">
        <v>0</v>
      </c>
      <c r="AN124" s="50">
        <v>0</v>
      </c>
      <c r="AO124" s="50">
        <v>0</v>
      </c>
      <c r="AP124" s="50">
        <v>0</v>
      </c>
      <c r="AQ124" s="50">
        <v>0</v>
      </c>
      <c r="AR124" s="50">
        <v>0</v>
      </c>
      <c r="AS124" s="50">
        <v>793153.14523141016</v>
      </c>
      <c r="AT124" s="50">
        <v>120191.29196374946</v>
      </c>
      <c r="AU124" s="50">
        <v>131441.52533195284</v>
      </c>
      <c r="AV124" s="50">
        <v>84813.440196753974</v>
      </c>
      <c r="AW124" s="67">
        <v>1044785.9625271125</v>
      </c>
      <c r="AX124" s="50">
        <v>1041176.3625271125</v>
      </c>
      <c r="AY124" s="50">
        <v>4405</v>
      </c>
      <c r="AZ124" s="50">
        <v>1030770</v>
      </c>
      <c r="BA124" s="50">
        <v>0</v>
      </c>
      <c r="BB124" s="50">
        <v>0</v>
      </c>
      <c r="BC124" s="50">
        <v>1044785.9625271125</v>
      </c>
      <c r="BD124" s="50">
        <v>1044785.9625271125</v>
      </c>
      <c r="BE124" s="50">
        <v>0</v>
      </c>
      <c r="BF124" s="50">
        <v>1034379.6</v>
      </c>
      <c r="BG124" s="50">
        <v>902938.07466804713</v>
      </c>
      <c r="BH124" s="50">
        <v>913344.43719515961</v>
      </c>
      <c r="BI124" s="50">
        <v>3903.18135553487</v>
      </c>
      <c r="BJ124" s="50">
        <v>3854.3330712902471</v>
      </c>
      <c r="BK124" s="50">
        <v>0.012673602239640066</v>
      </c>
      <c r="BL124" s="50">
        <v>0</v>
      </c>
      <c r="BM124" s="50">
        <v>0</v>
      </c>
      <c r="BN124" s="67">
        <v>1044785.9625271125</v>
      </c>
      <c r="BO124" s="50">
        <v>4449.47163473125</v>
      </c>
      <c r="BP124" s="50" t="s">
        <v>325</v>
      </c>
      <c r="BQ124" s="50">
        <v>4464.8972757568908</v>
      </c>
      <c r="BR124" s="508">
        <v>0.0087409363486563585</v>
      </c>
      <c r="BS124" s="50">
        <v>0</v>
      </c>
      <c r="BT124" s="50">
        <v>1044785.9625271125</v>
      </c>
      <c r="BU124" s="50">
        <v>0</v>
      </c>
      <c r="BV124" s="67">
        <v>1044785.9625271125</v>
      </c>
      <c r="BY124" s="40">
        <v>8732204</v>
      </c>
    </row>
    <row r="125" spans="1:77">
      <c r="A125" s="40">
        <v>136442</v>
      </c>
      <c r="B125" s="40">
        <v>8735416</v>
      </c>
      <c r="C125" s="40" t="s">
        <v>268</v>
      </c>
      <c r="D125" s="507">
        <v>826</v>
      </c>
      <c r="E125" s="507">
        <v>0</v>
      </c>
      <c r="F125" s="507">
        <v>826</v>
      </c>
      <c r="G125" s="50">
        <v>0</v>
      </c>
      <c r="H125" s="50">
        <v>2308120.2608638238</v>
      </c>
      <c r="I125" s="50">
        <v>1847370.0665071402</v>
      </c>
      <c r="J125" s="50">
        <v>0</v>
      </c>
      <c r="K125" s="50">
        <v>39787.686759570453</v>
      </c>
      <c r="L125" s="50">
        <v>0</v>
      </c>
      <c r="M125" s="50">
        <v>93606.924698156</v>
      </c>
      <c r="N125" s="50">
        <v>0</v>
      </c>
      <c r="O125" s="50">
        <v>0</v>
      </c>
      <c r="P125" s="50">
        <v>0</v>
      </c>
      <c r="Q125" s="50">
        <v>0</v>
      </c>
      <c r="R125" s="50">
        <v>0</v>
      </c>
      <c r="S125" s="50">
        <v>0</v>
      </c>
      <c r="T125" s="50">
        <v>10718.900623819602</v>
      </c>
      <c r="U125" s="50">
        <v>2224.7718179103167</v>
      </c>
      <c r="V125" s="50">
        <v>0</v>
      </c>
      <c r="W125" s="50">
        <v>0</v>
      </c>
      <c r="X125" s="50">
        <v>0</v>
      </c>
      <c r="Y125" s="50">
        <v>0</v>
      </c>
      <c r="Z125" s="50">
        <v>0</v>
      </c>
      <c r="AA125" s="50">
        <v>15648.395033841083</v>
      </c>
      <c r="AB125" s="50">
        <v>0</v>
      </c>
      <c r="AC125" s="50">
        <v>298848.49349310528</v>
      </c>
      <c r="AD125" s="50">
        <v>0</v>
      </c>
      <c r="AE125" s="50">
        <v>0</v>
      </c>
      <c r="AF125" s="50">
        <v>127831.92533195284</v>
      </c>
      <c r="AG125" s="50">
        <v>0</v>
      </c>
      <c r="AH125" s="50">
        <v>0</v>
      </c>
      <c r="AI125" s="50">
        <v>0</v>
      </c>
      <c r="AJ125" s="50">
        <v>35840</v>
      </c>
      <c r="AK125" s="50">
        <v>0</v>
      </c>
      <c r="AL125" s="50">
        <v>0</v>
      </c>
      <c r="AM125" s="50">
        <v>0</v>
      </c>
      <c r="AN125" s="50">
        <v>0</v>
      </c>
      <c r="AO125" s="50">
        <v>0</v>
      </c>
      <c r="AP125" s="50">
        <v>0</v>
      </c>
      <c r="AQ125" s="50">
        <v>0</v>
      </c>
      <c r="AR125" s="50">
        <v>0</v>
      </c>
      <c r="AS125" s="50">
        <v>4155490.327370964</v>
      </c>
      <c r="AT125" s="50">
        <v>460835.17242640274</v>
      </c>
      <c r="AU125" s="50">
        <v>163671.92533195284</v>
      </c>
      <c r="AV125" s="50">
        <v>406858.45719122537</v>
      </c>
      <c r="AW125" s="67">
        <v>4779997.42512932</v>
      </c>
      <c r="AX125" s="50">
        <v>4744157.42512932</v>
      </c>
      <c r="AY125" s="50">
        <v>5715</v>
      </c>
      <c r="AZ125" s="50">
        <v>4720590</v>
      </c>
      <c r="BA125" s="50">
        <v>0</v>
      </c>
      <c r="BB125" s="50">
        <v>0</v>
      </c>
      <c r="BC125" s="50">
        <v>4779997.42512932</v>
      </c>
      <c r="BD125" s="50">
        <v>0</v>
      </c>
      <c r="BE125" s="50">
        <v>4779997.4251293205</v>
      </c>
      <c r="BF125" s="50">
        <v>4756430</v>
      </c>
      <c r="BG125" s="50">
        <v>4592758.074668047</v>
      </c>
      <c r="BH125" s="50">
        <v>4616325.4997973666</v>
      </c>
      <c r="BI125" s="50">
        <v>5588.7717915222356</v>
      </c>
      <c r="BJ125" s="50">
        <v>5534.8317733990943</v>
      </c>
      <c r="BK125" s="50">
        <v>0.0097455569259361982</v>
      </c>
      <c r="BL125" s="50">
        <v>0</v>
      </c>
      <c r="BM125" s="50">
        <v>0</v>
      </c>
      <c r="BN125" s="67">
        <v>4779997.42512932</v>
      </c>
      <c r="BO125" s="50">
        <v>5743.5319916819853</v>
      </c>
      <c r="BP125" s="50" t="s">
        <v>325</v>
      </c>
      <c r="BQ125" s="50">
        <v>5786.9218221904594</v>
      </c>
      <c r="BR125" s="508">
        <v>0.0093788604716147361</v>
      </c>
      <c r="BS125" s="50">
        <v>0</v>
      </c>
      <c r="BT125" s="50">
        <v>4779997.42512932</v>
      </c>
      <c r="BU125" s="50">
        <v>0</v>
      </c>
      <c r="BV125" s="67">
        <v>4779997.42512932</v>
      </c>
      <c r="BY125" s="40">
        <v>8735416</v>
      </c>
    </row>
    <row r="126" spans="1:77">
      <c r="A126" s="40">
        <v>110632</v>
      </c>
      <c r="B126" s="40">
        <v>8732066</v>
      </c>
      <c r="C126" s="40" t="s">
        <v>46</v>
      </c>
      <c r="D126" s="507">
        <v>206</v>
      </c>
      <c r="E126" s="507">
        <v>206</v>
      </c>
      <c r="F126" s="507">
        <v>0</v>
      </c>
      <c r="G126" s="50">
        <v>698245.93127209612</v>
      </c>
      <c r="H126" s="50">
        <v>0</v>
      </c>
      <c r="I126" s="50">
        <v>0</v>
      </c>
      <c r="J126" s="50">
        <v>11984.24299987059</v>
      </c>
      <c r="K126" s="50">
        <v>0</v>
      </c>
      <c r="L126" s="50">
        <v>19714.079734787047</v>
      </c>
      <c r="M126" s="50">
        <v>0</v>
      </c>
      <c r="N126" s="50">
        <v>918.79196332340916</v>
      </c>
      <c r="O126" s="50">
        <v>2796.3233666364649</v>
      </c>
      <c r="P126" s="50">
        <v>0</v>
      </c>
      <c r="Q126" s="50">
        <v>479.36971999482267</v>
      </c>
      <c r="R126" s="50">
        <v>0</v>
      </c>
      <c r="S126" s="50">
        <v>0</v>
      </c>
      <c r="T126" s="50">
        <v>0</v>
      </c>
      <c r="U126" s="50">
        <v>0</v>
      </c>
      <c r="V126" s="50">
        <v>0</v>
      </c>
      <c r="W126" s="50">
        <v>0</v>
      </c>
      <c r="X126" s="50">
        <v>0</v>
      </c>
      <c r="Y126" s="50">
        <v>0</v>
      </c>
      <c r="Z126" s="50">
        <v>677.97223182979951</v>
      </c>
      <c r="AA126" s="50">
        <v>0</v>
      </c>
      <c r="AB126" s="50">
        <v>51074.123104537495</v>
      </c>
      <c r="AC126" s="50">
        <v>0</v>
      </c>
      <c r="AD126" s="50">
        <v>0</v>
      </c>
      <c r="AE126" s="50">
        <v>0</v>
      </c>
      <c r="AF126" s="50">
        <v>127831.92533195284</v>
      </c>
      <c r="AG126" s="50">
        <v>0</v>
      </c>
      <c r="AH126" s="50">
        <v>0</v>
      </c>
      <c r="AI126" s="50">
        <v>0</v>
      </c>
      <c r="AJ126" s="50">
        <v>26460</v>
      </c>
      <c r="AK126" s="50">
        <v>0</v>
      </c>
      <c r="AL126" s="50">
        <v>0</v>
      </c>
      <c r="AM126" s="50">
        <v>0</v>
      </c>
      <c r="AN126" s="50">
        <v>0</v>
      </c>
      <c r="AO126" s="50">
        <v>0</v>
      </c>
      <c r="AP126" s="50">
        <v>0</v>
      </c>
      <c r="AQ126" s="50">
        <v>0</v>
      </c>
      <c r="AR126" s="50">
        <v>0</v>
      </c>
      <c r="AS126" s="50">
        <v>698245.93127209612</v>
      </c>
      <c r="AT126" s="50">
        <v>87644.903120979638</v>
      </c>
      <c r="AU126" s="50">
        <v>154291.92533195284</v>
      </c>
      <c r="AV126" s="50">
        <v>71193.807334299432</v>
      </c>
      <c r="AW126" s="67">
        <v>940182.75972502865</v>
      </c>
      <c r="AX126" s="50">
        <v>913722.75972502865</v>
      </c>
      <c r="AY126" s="50">
        <v>4405</v>
      </c>
      <c r="AZ126" s="50">
        <v>907430</v>
      </c>
      <c r="BA126" s="50">
        <v>0</v>
      </c>
      <c r="BB126" s="50">
        <v>0</v>
      </c>
      <c r="BC126" s="50">
        <v>940182.75972502865</v>
      </c>
      <c r="BD126" s="50">
        <v>940182.75972502842</v>
      </c>
      <c r="BE126" s="50">
        <v>0</v>
      </c>
      <c r="BF126" s="50">
        <v>933890</v>
      </c>
      <c r="BG126" s="50">
        <v>779598.07466804713</v>
      </c>
      <c r="BH126" s="50">
        <v>785890.83439307578</v>
      </c>
      <c r="BI126" s="50">
        <v>3815.0040504518242</v>
      </c>
      <c r="BJ126" s="50">
        <v>3789.6227276794675</v>
      </c>
      <c r="BK126" s="50">
        <v>0.0066975856427530693</v>
      </c>
      <c r="BL126" s="50">
        <v>0</v>
      </c>
      <c r="BM126" s="50">
        <v>0</v>
      </c>
      <c r="BN126" s="67">
        <v>940182.75972502865</v>
      </c>
      <c r="BO126" s="50">
        <v>4435.5473773059639</v>
      </c>
      <c r="BP126" s="50" t="s">
        <v>325</v>
      </c>
      <c r="BQ126" s="50">
        <v>4563.9939792477116</v>
      </c>
      <c r="BR126" s="508">
        <v>0.00942564310020022</v>
      </c>
      <c r="BS126" s="50">
        <v>-1805.45</v>
      </c>
      <c r="BT126" s="50">
        <v>938377.3097250287</v>
      </c>
      <c r="BU126" s="50">
        <v>-2060</v>
      </c>
      <c r="BV126" s="67">
        <v>936317.3097250287</v>
      </c>
      <c r="BY126" s="40">
        <v>8732066</v>
      </c>
    </row>
    <row r="127" spans="1:77">
      <c r="A127" s="40">
        <v>110733</v>
      </c>
      <c r="B127" s="40">
        <v>8732293</v>
      </c>
      <c r="C127" s="40" t="s">
        <v>77</v>
      </c>
      <c r="D127" s="507">
        <v>324</v>
      </c>
      <c r="E127" s="507">
        <v>324</v>
      </c>
      <c r="F127" s="507">
        <v>0</v>
      </c>
      <c r="G127" s="50">
        <v>1098212.047243491</v>
      </c>
      <c r="H127" s="50">
        <v>0</v>
      </c>
      <c r="I127" s="50">
        <v>0</v>
      </c>
      <c r="J127" s="50">
        <v>24447.855719735915</v>
      </c>
      <c r="K127" s="50">
        <v>0</v>
      </c>
      <c r="L127" s="50">
        <v>38020.010917089479</v>
      </c>
      <c r="M127" s="50">
        <v>0</v>
      </c>
      <c r="N127" s="50">
        <v>0</v>
      </c>
      <c r="O127" s="50">
        <v>559.26467332729362</v>
      </c>
      <c r="P127" s="50">
        <v>0</v>
      </c>
      <c r="Q127" s="50">
        <v>0</v>
      </c>
      <c r="R127" s="50">
        <v>0</v>
      </c>
      <c r="S127" s="50">
        <v>0</v>
      </c>
      <c r="T127" s="50">
        <v>0</v>
      </c>
      <c r="U127" s="50">
        <v>0</v>
      </c>
      <c r="V127" s="50">
        <v>0</v>
      </c>
      <c r="W127" s="50">
        <v>0</v>
      </c>
      <c r="X127" s="50">
        <v>0</v>
      </c>
      <c r="Y127" s="50">
        <v>0</v>
      </c>
      <c r="Z127" s="50">
        <v>5864.7889180616648</v>
      </c>
      <c r="AA127" s="50">
        <v>0</v>
      </c>
      <c r="AB127" s="50">
        <v>110722.09054952928</v>
      </c>
      <c r="AC127" s="50">
        <v>0</v>
      </c>
      <c r="AD127" s="50">
        <v>0</v>
      </c>
      <c r="AE127" s="50">
        <v>0</v>
      </c>
      <c r="AF127" s="50">
        <v>127831.92533195284</v>
      </c>
      <c r="AG127" s="50">
        <v>0</v>
      </c>
      <c r="AH127" s="50">
        <v>0</v>
      </c>
      <c r="AI127" s="50">
        <v>0</v>
      </c>
      <c r="AJ127" s="50">
        <v>49122.55</v>
      </c>
      <c r="AK127" s="50">
        <v>0</v>
      </c>
      <c r="AL127" s="50">
        <v>0</v>
      </c>
      <c r="AM127" s="50">
        <v>0</v>
      </c>
      <c r="AN127" s="50">
        <v>0</v>
      </c>
      <c r="AO127" s="50">
        <v>0</v>
      </c>
      <c r="AP127" s="50">
        <v>0</v>
      </c>
      <c r="AQ127" s="50">
        <v>0</v>
      </c>
      <c r="AR127" s="50">
        <v>0</v>
      </c>
      <c r="AS127" s="50">
        <v>1098212.047243491</v>
      </c>
      <c r="AT127" s="50">
        <v>179614.01077774365</v>
      </c>
      <c r="AU127" s="50">
        <v>176954.47533195285</v>
      </c>
      <c r="AV127" s="50">
        <v>122383.89875057567</v>
      </c>
      <c r="AW127" s="67">
        <v>1454780.5333531876</v>
      </c>
      <c r="AX127" s="50">
        <v>1405657.9833531876</v>
      </c>
      <c r="AY127" s="50">
        <v>4405</v>
      </c>
      <c r="AZ127" s="50">
        <v>1427220</v>
      </c>
      <c r="BA127" s="50">
        <v>21562.016646812437</v>
      </c>
      <c r="BB127" s="50">
        <v>0</v>
      </c>
      <c r="BC127" s="50">
        <v>1476342.55</v>
      </c>
      <c r="BD127" s="50">
        <v>1476342.5499999998</v>
      </c>
      <c r="BE127" s="50">
        <v>0</v>
      </c>
      <c r="BF127" s="50">
        <v>1476342.55</v>
      </c>
      <c r="BG127" s="50">
        <v>1299388.0746680473</v>
      </c>
      <c r="BH127" s="50">
        <v>1299388.0746680473</v>
      </c>
      <c r="BI127" s="50">
        <v>4010.457020580393</v>
      </c>
      <c r="BJ127" s="50">
        <v>4027.9342364533918</v>
      </c>
      <c r="BK127" s="50">
        <v>-0.0043390022892696436</v>
      </c>
      <c r="BL127" s="50">
        <v>0.0093390022892696437</v>
      </c>
      <c r="BM127" s="50">
        <v>12187.871405906119</v>
      </c>
      <c r="BN127" s="67">
        <v>1488530.4214059061</v>
      </c>
      <c r="BO127" s="50">
        <v>4442.6168870552656</v>
      </c>
      <c r="BP127" s="50" t="s">
        <v>325</v>
      </c>
      <c r="BQ127" s="50">
        <v>4594.2296956972414</v>
      </c>
      <c r="BR127" s="508">
        <v>0.011723812607807416</v>
      </c>
      <c r="BS127" s="50">
        <v>-2893.9499999999989</v>
      </c>
      <c r="BT127" s="50">
        <v>1485636.4714059061</v>
      </c>
      <c r="BU127" s="50">
        <v>-3240</v>
      </c>
      <c r="BV127" s="67">
        <v>1482396.4714059061</v>
      </c>
      <c r="BY127" s="40">
        <v>8732293</v>
      </c>
    </row>
    <row r="128" spans="1:77">
      <c r="A128" s="40">
        <v>110803</v>
      </c>
      <c r="B128" s="40">
        <v>8733053</v>
      </c>
      <c r="C128" s="40" t="s">
        <v>492</v>
      </c>
      <c r="D128" s="507">
        <v>92</v>
      </c>
      <c r="E128" s="507">
        <v>92</v>
      </c>
      <c r="F128" s="507">
        <v>0</v>
      </c>
      <c r="G128" s="50">
        <v>311837.98872346041</v>
      </c>
      <c r="H128" s="50">
        <v>0</v>
      </c>
      <c r="I128" s="50">
        <v>0</v>
      </c>
      <c r="J128" s="50">
        <v>5273.0669199430395</v>
      </c>
      <c r="K128" s="50">
        <v>0</v>
      </c>
      <c r="L128" s="50">
        <v>7744.8170386663378</v>
      </c>
      <c r="M128" s="50">
        <v>0</v>
      </c>
      <c r="N128" s="50">
        <v>0</v>
      </c>
      <c r="O128" s="50">
        <v>282.70521948412676</v>
      </c>
      <c r="P128" s="50">
        <v>0</v>
      </c>
      <c r="Q128" s="50">
        <v>0</v>
      </c>
      <c r="R128" s="50">
        <v>0</v>
      </c>
      <c r="S128" s="50">
        <v>0</v>
      </c>
      <c r="T128" s="50">
        <v>0</v>
      </c>
      <c r="U128" s="50">
        <v>0</v>
      </c>
      <c r="V128" s="50">
        <v>0</v>
      </c>
      <c r="W128" s="50">
        <v>0</v>
      </c>
      <c r="X128" s="50">
        <v>0</v>
      </c>
      <c r="Y128" s="50">
        <v>0</v>
      </c>
      <c r="Z128" s="50">
        <v>2023.6683749148547</v>
      </c>
      <c r="AA128" s="50">
        <v>0</v>
      </c>
      <c r="AB128" s="50">
        <v>15802.949937220868</v>
      </c>
      <c r="AC128" s="50">
        <v>0</v>
      </c>
      <c r="AD128" s="50">
        <v>0</v>
      </c>
      <c r="AE128" s="50">
        <v>0</v>
      </c>
      <c r="AF128" s="50">
        <v>127831.92533195284</v>
      </c>
      <c r="AG128" s="50">
        <v>43446.461949265686</v>
      </c>
      <c r="AH128" s="50">
        <v>0</v>
      </c>
      <c r="AI128" s="50">
        <v>0</v>
      </c>
      <c r="AJ128" s="50">
        <v>12152.25</v>
      </c>
      <c r="AK128" s="50">
        <v>0</v>
      </c>
      <c r="AL128" s="50">
        <v>0</v>
      </c>
      <c r="AM128" s="50">
        <v>0</v>
      </c>
      <c r="AN128" s="50">
        <v>0</v>
      </c>
      <c r="AO128" s="50">
        <v>0</v>
      </c>
      <c r="AP128" s="50">
        <v>0</v>
      </c>
      <c r="AQ128" s="50">
        <v>0</v>
      </c>
      <c r="AR128" s="50">
        <v>0</v>
      </c>
      <c r="AS128" s="50">
        <v>311837.98872346041</v>
      </c>
      <c r="AT128" s="50">
        <v>31127.20749022923</v>
      </c>
      <c r="AU128" s="50">
        <v>183430.63728121851</v>
      </c>
      <c r="AV128" s="50">
        <v>27335.424105631049</v>
      </c>
      <c r="AW128" s="67">
        <v>526395.83349490818</v>
      </c>
      <c r="AX128" s="50">
        <v>514243.58349490818</v>
      </c>
      <c r="AY128" s="50">
        <v>4405</v>
      </c>
      <c r="AZ128" s="50">
        <v>405260</v>
      </c>
      <c r="BA128" s="50">
        <v>0</v>
      </c>
      <c r="BB128" s="50">
        <v>0</v>
      </c>
      <c r="BC128" s="50">
        <v>526395.83349490818</v>
      </c>
      <c r="BD128" s="50">
        <v>526395.83349490818</v>
      </c>
      <c r="BE128" s="50">
        <v>0</v>
      </c>
      <c r="BF128" s="50">
        <v>417412.25</v>
      </c>
      <c r="BG128" s="50">
        <v>233981.61271878149</v>
      </c>
      <c r="BH128" s="50">
        <v>342965.19621368963</v>
      </c>
      <c r="BI128" s="50">
        <v>3727.8825675401049</v>
      </c>
      <c r="BJ128" s="50">
        <v>3542.29103009053</v>
      </c>
      <c r="BK128" s="50">
        <v>0.052393080035784551</v>
      </c>
      <c r="BL128" s="50">
        <v>0</v>
      </c>
      <c r="BM128" s="50">
        <v>0</v>
      </c>
      <c r="BN128" s="67">
        <v>526395.83349490818</v>
      </c>
      <c r="BO128" s="50">
        <v>5589.6041684229149</v>
      </c>
      <c r="BP128" s="50" t="s">
        <v>325</v>
      </c>
      <c r="BQ128" s="50">
        <v>5721.6938423359588</v>
      </c>
      <c r="BR128" s="508">
        <v>0.052282757394337853</v>
      </c>
      <c r="BS128" s="50">
        <v>-805.54999999999984</v>
      </c>
      <c r="BT128" s="50">
        <v>525590.28349490813</v>
      </c>
      <c r="BU128" s="50">
        <v>-920</v>
      </c>
      <c r="BV128" s="67">
        <v>524670.28349490813</v>
      </c>
      <c r="BY128" s="40">
        <v>8733053</v>
      </c>
    </row>
    <row r="129" spans="1:77">
      <c r="A129" s="40">
        <v>140881</v>
      </c>
      <c r="B129" s="40">
        <v>8734009</v>
      </c>
      <c r="C129" s="40" t="s">
        <v>244</v>
      </c>
      <c r="D129" s="507">
        <v>548</v>
      </c>
      <c r="E129" s="507">
        <v>0</v>
      </c>
      <c r="F129" s="507">
        <v>548</v>
      </c>
      <c r="G129" s="50">
        <v>0</v>
      </c>
      <c r="H129" s="50">
        <v>1619985.0278112553</v>
      </c>
      <c r="I129" s="50">
        <v>1125656.9793002692</v>
      </c>
      <c r="J129" s="50">
        <v>0</v>
      </c>
      <c r="K129" s="50">
        <v>60879.954439342466</v>
      </c>
      <c r="L129" s="50">
        <v>0</v>
      </c>
      <c r="M129" s="50">
        <v>156354.423671645</v>
      </c>
      <c r="N129" s="50">
        <v>0</v>
      </c>
      <c r="O129" s="50">
        <v>0</v>
      </c>
      <c r="P129" s="50">
        <v>0</v>
      </c>
      <c r="Q129" s="50">
        <v>0</v>
      </c>
      <c r="R129" s="50">
        <v>0</v>
      </c>
      <c r="S129" s="50">
        <v>0</v>
      </c>
      <c r="T129" s="50">
        <v>1672.8005853986026</v>
      </c>
      <c r="U129" s="50">
        <v>16887.795760650966</v>
      </c>
      <c r="V129" s="50">
        <v>0</v>
      </c>
      <c r="W129" s="50">
        <v>0</v>
      </c>
      <c r="X129" s="50">
        <v>729.04144915879544</v>
      </c>
      <c r="Y129" s="50">
        <v>0</v>
      </c>
      <c r="Z129" s="50">
        <v>0</v>
      </c>
      <c r="AA129" s="50">
        <v>3125.8900491329086</v>
      </c>
      <c r="AB129" s="50">
        <v>0</v>
      </c>
      <c r="AC129" s="50">
        <v>240776.749273414</v>
      </c>
      <c r="AD129" s="50">
        <v>0</v>
      </c>
      <c r="AE129" s="50">
        <v>0</v>
      </c>
      <c r="AF129" s="50">
        <v>127831.92533195284</v>
      </c>
      <c r="AG129" s="50">
        <v>14196.000000000009</v>
      </c>
      <c r="AH129" s="50">
        <v>0</v>
      </c>
      <c r="AI129" s="50">
        <v>0</v>
      </c>
      <c r="AJ129" s="50">
        <v>7680</v>
      </c>
      <c r="AK129" s="50">
        <v>0</v>
      </c>
      <c r="AL129" s="50">
        <v>0</v>
      </c>
      <c r="AM129" s="50">
        <v>0</v>
      </c>
      <c r="AN129" s="50">
        <v>0</v>
      </c>
      <c r="AO129" s="50">
        <v>0</v>
      </c>
      <c r="AP129" s="50">
        <v>0</v>
      </c>
      <c r="AQ129" s="50">
        <v>0</v>
      </c>
      <c r="AR129" s="50">
        <v>0</v>
      </c>
      <c r="AS129" s="50">
        <v>2745642.0071115242</v>
      </c>
      <c r="AT129" s="50">
        <v>480426.65522874275</v>
      </c>
      <c r="AU129" s="50">
        <v>149707.92533195284</v>
      </c>
      <c r="AV129" s="50">
        <v>309278.72375723277</v>
      </c>
      <c r="AW129" s="67">
        <v>3375776.58767222</v>
      </c>
      <c r="AX129" s="50">
        <v>3368096.58767222</v>
      </c>
      <c r="AY129" s="50">
        <v>5715</v>
      </c>
      <c r="AZ129" s="50">
        <v>3131820</v>
      </c>
      <c r="BA129" s="50">
        <v>0</v>
      </c>
      <c r="BB129" s="50">
        <v>0</v>
      </c>
      <c r="BC129" s="50">
        <v>3375776.58767222</v>
      </c>
      <c r="BD129" s="50">
        <v>0</v>
      </c>
      <c r="BE129" s="50">
        <v>3375776.58767222</v>
      </c>
      <c r="BF129" s="50">
        <v>3139500</v>
      </c>
      <c r="BG129" s="50">
        <v>2989792.074668047</v>
      </c>
      <c r="BH129" s="50">
        <v>3226068.6623402671</v>
      </c>
      <c r="BI129" s="50">
        <v>5886.986610109976</v>
      </c>
      <c r="BJ129" s="50">
        <v>5744.2295069129741</v>
      </c>
      <c r="BK129" s="50">
        <v>0.024852263132104816</v>
      </c>
      <c r="BL129" s="50">
        <v>0</v>
      </c>
      <c r="BM129" s="50">
        <v>0</v>
      </c>
      <c r="BN129" s="67">
        <v>3375776.58767222</v>
      </c>
      <c r="BO129" s="50">
        <v>6146.1616563361677</v>
      </c>
      <c r="BP129" s="50" t="s">
        <v>325</v>
      </c>
      <c r="BQ129" s="50">
        <v>6160.1762548763136</v>
      </c>
      <c r="BR129" s="508">
        <v>0.0257487253191373</v>
      </c>
      <c r="BS129" s="50">
        <v>0</v>
      </c>
      <c r="BT129" s="50">
        <v>3375776.58767222</v>
      </c>
      <c r="BU129" s="50">
        <v>0</v>
      </c>
      <c r="BV129" s="67">
        <v>3375776.58767222</v>
      </c>
      <c r="BY129" s="40">
        <v>8734009</v>
      </c>
    </row>
    <row r="130" spans="1:77">
      <c r="A130" s="40">
        <v>110637</v>
      </c>
      <c r="B130" s="40">
        <v>8732074</v>
      </c>
      <c r="C130" s="40" t="s">
        <v>49</v>
      </c>
      <c r="D130" s="507">
        <v>408</v>
      </c>
      <c r="E130" s="507">
        <v>408</v>
      </c>
      <c r="F130" s="507">
        <v>0</v>
      </c>
      <c r="G130" s="50">
        <v>1382933.6891214331</v>
      </c>
      <c r="H130" s="50">
        <v>0</v>
      </c>
      <c r="I130" s="50">
        <v>0</v>
      </c>
      <c r="J130" s="50">
        <v>43622.644519529</v>
      </c>
      <c r="K130" s="50">
        <v>0</v>
      </c>
      <c r="L130" s="50">
        <v>66887.056243027677</v>
      </c>
      <c r="M130" s="50">
        <v>0</v>
      </c>
      <c r="N130" s="50">
        <v>230.829508027064</v>
      </c>
      <c r="O130" s="50">
        <v>843.02950757710221</v>
      </c>
      <c r="P130" s="50">
        <v>0</v>
      </c>
      <c r="Q130" s="50">
        <v>0</v>
      </c>
      <c r="R130" s="50">
        <v>0</v>
      </c>
      <c r="S130" s="50">
        <v>0</v>
      </c>
      <c r="T130" s="50">
        <v>0</v>
      </c>
      <c r="U130" s="50">
        <v>0</v>
      </c>
      <c r="V130" s="50">
        <v>0</v>
      </c>
      <c r="W130" s="50">
        <v>0</v>
      </c>
      <c r="X130" s="50">
        <v>0</v>
      </c>
      <c r="Y130" s="50">
        <v>0</v>
      </c>
      <c r="Z130" s="50">
        <v>13314.325180701288</v>
      </c>
      <c r="AA130" s="50">
        <v>0</v>
      </c>
      <c r="AB130" s="50">
        <v>94346.626237792734</v>
      </c>
      <c r="AC130" s="50">
        <v>0</v>
      </c>
      <c r="AD130" s="50">
        <v>0</v>
      </c>
      <c r="AE130" s="50">
        <v>0</v>
      </c>
      <c r="AF130" s="50">
        <v>127831.92533195284</v>
      </c>
      <c r="AG130" s="50">
        <v>0</v>
      </c>
      <c r="AH130" s="50">
        <v>0</v>
      </c>
      <c r="AI130" s="50">
        <v>0</v>
      </c>
      <c r="AJ130" s="50">
        <v>66625.62</v>
      </c>
      <c r="AK130" s="50">
        <v>0</v>
      </c>
      <c r="AL130" s="50">
        <v>0</v>
      </c>
      <c r="AM130" s="50">
        <v>0</v>
      </c>
      <c r="AN130" s="50">
        <v>0</v>
      </c>
      <c r="AO130" s="50">
        <v>0</v>
      </c>
      <c r="AP130" s="50">
        <v>0</v>
      </c>
      <c r="AQ130" s="50">
        <v>0</v>
      </c>
      <c r="AR130" s="50">
        <v>0</v>
      </c>
      <c r="AS130" s="50">
        <v>1382933.6891214331</v>
      </c>
      <c r="AT130" s="50">
        <v>219244.51119665487</v>
      </c>
      <c r="AU130" s="50">
        <v>194457.54533195283</v>
      </c>
      <c r="AV130" s="50">
        <v>137288.36749225151</v>
      </c>
      <c r="AW130" s="67">
        <v>1796635.7456500407</v>
      </c>
      <c r="AX130" s="50">
        <v>1730010.1256500408</v>
      </c>
      <c r="AY130" s="50">
        <v>4405</v>
      </c>
      <c r="AZ130" s="50">
        <v>1797240</v>
      </c>
      <c r="BA130" s="50">
        <v>67229.8743499592</v>
      </c>
      <c r="BB130" s="50">
        <v>0</v>
      </c>
      <c r="BC130" s="50">
        <v>1863865.6199999999</v>
      </c>
      <c r="BD130" s="50">
        <v>1863865.62</v>
      </c>
      <c r="BE130" s="50">
        <v>0</v>
      </c>
      <c r="BF130" s="50">
        <v>1863865.62</v>
      </c>
      <c r="BG130" s="50">
        <v>1669408.0746680475</v>
      </c>
      <c r="BH130" s="50">
        <v>1669408.074668047</v>
      </c>
      <c r="BI130" s="50">
        <v>4091.6864575197233</v>
      </c>
      <c r="BJ130" s="50">
        <v>4090.7158673048743</v>
      </c>
      <c r="BK130" s="50">
        <v>0.00023726659253124542</v>
      </c>
      <c r="BL130" s="50">
        <v>0.0047627334074687548</v>
      </c>
      <c r="BM130" s="50">
        <v>7949.059561643583</v>
      </c>
      <c r="BN130" s="67">
        <v>1871814.6795616434</v>
      </c>
      <c r="BO130" s="50">
        <v>4424.482989121675</v>
      </c>
      <c r="BP130" s="50" t="s">
        <v>325</v>
      </c>
      <c r="BQ130" s="50">
        <v>4587.781077356969</v>
      </c>
      <c r="BR130" s="508">
        <v>0.00755118136246935</v>
      </c>
      <c r="BS130" s="50">
        <v>-3768.7500000000009</v>
      </c>
      <c r="BT130" s="50">
        <v>1868045.9295616434</v>
      </c>
      <c r="BU130" s="50">
        <v>-4080</v>
      </c>
      <c r="BV130" s="67">
        <v>1863965.9295616434</v>
      </c>
      <c r="BY130" s="40">
        <v>8732074</v>
      </c>
    </row>
    <row r="131" spans="1:77">
      <c r="A131" s="40">
        <v>136992</v>
      </c>
      <c r="B131" s="40">
        <v>8735411</v>
      </c>
      <c r="C131" s="40" t="s">
        <v>265</v>
      </c>
      <c r="D131" s="507">
        <v>1412</v>
      </c>
      <c r="E131" s="507">
        <v>0</v>
      </c>
      <c r="F131" s="507">
        <v>1412</v>
      </c>
      <c r="G131" s="50">
        <v>0</v>
      </c>
      <c r="H131" s="50">
        <v>4100139.0969382217</v>
      </c>
      <c r="I131" s="50">
        <v>2983798.8829298997</v>
      </c>
      <c r="J131" s="50">
        <v>0</v>
      </c>
      <c r="K131" s="50">
        <v>125115.49691864889</v>
      </c>
      <c r="L131" s="50">
        <v>0</v>
      </c>
      <c r="M131" s="50">
        <v>311680.19981913437</v>
      </c>
      <c r="N131" s="50">
        <v>0</v>
      </c>
      <c r="O131" s="50">
        <v>0</v>
      </c>
      <c r="P131" s="50">
        <v>0</v>
      </c>
      <c r="Q131" s="50">
        <v>0</v>
      </c>
      <c r="R131" s="50">
        <v>0</v>
      </c>
      <c r="S131" s="50">
        <v>0</v>
      </c>
      <c r="T131" s="50">
        <v>42154.574752044748</v>
      </c>
      <c r="U131" s="50">
        <v>24887.277963064567</v>
      </c>
      <c r="V131" s="50">
        <v>0</v>
      </c>
      <c r="W131" s="50">
        <v>0</v>
      </c>
      <c r="X131" s="50">
        <v>0</v>
      </c>
      <c r="Y131" s="50">
        <v>0</v>
      </c>
      <c r="Z131" s="50">
        <v>0</v>
      </c>
      <c r="AA131" s="50">
        <v>20376.007720839385</v>
      </c>
      <c r="AB131" s="50">
        <v>0</v>
      </c>
      <c r="AC131" s="50">
        <v>585165.66780083673</v>
      </c>
      <c r="AD131" s="50">
        <v>0</v>
      </c>
      <c r="AE131" s="50">
        <v>0</v>
      </c>
      <c r="AF131" s="50">
        <v>127831.92533195284</v>
      </c>
      <c r="AG131" s="50">
        <v>0</v>
      </c>
      <c r="AH131" s="50">
        <v>0</v>
      </c>
      <c r="AI131" s="50">
        <v>0</v>
      </c>
      <c r="AJ131" s="50">
        <v>50944</v>
      </c>
      <c r="AK131" s="50">
        <v>0</v>
      </c>
      <c r="AL131" s="50">
        <v>0</v>
      </c>
      <c r="AM131" s="50">
        <v>0</v>
      </c>
      <c r="AN131" s="50">
        <v>0</v>
      </c>
      <c r="AO131" s="50">
        <v>0</v>
      </c>
      <c r="AP131" s="50">
        <v>0</v>
      </c>
      <c r="AQ131" s="50">
        <v>0</v>
      </c>
      <c r="AR131" s="50">
        <v>0</v>
      </c>
      <c r="AS131" s="50">
        <v>7083937.9798681214</v>
      </c>
      <c r="AT131" s="50">
        <v>1109379.2249745687</v>
      </c>
      <c r="AU131" s="50">
        <v>178775.92533195284</v>
      </c>
      <c r="AV131" s="50">
        <v>782321.788512574</v>
      </c>
      <c r="AW131" s="67">
        <v>8372093.1301746434</v>
      </c>
      <c r="AX131" s="50">
        <v>8321149.1301746434</v>
      </c>
      <c r="AY131" s="50">
        <v>5715</v>
      </c>
      <c r="AZ131" s="50">
        <v>8069580</v>
      </c>
      <c r="BA131" s="50">
        <v>0</v>
      </c>
      <c r="BB131" s="50">
        <v>0</v>
      </c>
      <c r="BC131" s="50">
        <v>8372093.1301746434</v>
      </c>
      <c r="BD131" s="50">
        <v>0</v>
      </c>
      <c r="BE131" s="50">
        <v>8372093.1301746434</v>
      </c>
      <c r="BF131" s="50">
        <v>8120524</v>
      </c>
      <c r="BG131" s="50">
        <v>7941748.074668047</v>
      </c>
      <c r="BH131" s="50">
        <v>8193317.20484269</v>
      </c>
      <c r="BI131" s="50">
        <v>5802.6325813333506</v>
      </c>
      <c r="BJ131" s="50">
        <v>5647.3895713956144</v>
      </c>
      <c r="BK131" s="50">
        <v>0.027489339627648816</v>
      </c>
      <c r="BL131" s="50">
        <v>0</v>
      </c>
      <c r="BM131" s="50">
        <v>0</v>
      </c>
      <c r="BN131" s="67">
        <v>8372093.1301746434</v>
      </c>
      <c r="BO131" s="50">
        <v>5893.1651063559793</v>
      </c>
      <c r="BP131" s="50" t="s">
        <v>325</v>
      </c>
      <c r="BQ131" s="50">
        <v>5929.244426469294</v>
      </c>
      <c r="BR131" s="508">
        <v>0.026502673848688207</v>
      </c>
      <c r="BS131" s="50">
        <v>0</v>
      </c>
      <c r="BT131" s="50">
        <v>8372093.1301746434</v>
      </c>
      <c r="BU131" s="50">
        <v>0</v>
      </c>
      <c r="BV131" s="67">
        <v>8372093.1301746434</v>
      </c>
      <c r="BY131" s="40">
        <v>8735411</v>
      </c>
    </row>
    <row r="132" spans="1:77">
      <c r="A132" s="40">
        <v>110638</v>
      </c>
      <c r="B132" s="40">
        <v>8732075</v>
      </c>
      <c r="C132" s="40" t="s">
        <v>50</v>
      </c>
      <c r="D132" s="507">
        <v>242</v>
      </c>
      <c r="E132" s="507">
        <v>242</v>
      </c>
      <c r="F132" s="507">
        <v>0</v>
      </c>
      <c r="G132" s="50">
        <v>820269.49207692849</v>
      </c>
      <c r="H132" s="50">
        <v>0</v>
      </c>
      <c r="I132" s="50">
        <v>0</v>
      </c>
      <c r="J132" s="50">
        <v>34514.619839627296</v>
      </c>
      <c r="K132" s="50">
        <v>0</v>
      </c>
      <c r="L132" s="50">
        <v>52101.496441937314</v>
      </c>
      <c r="M132" s="50">
        <v>0</v>
      </c>
      <c r="N132" s="50">
        <v>50992.953964449342</v>
      </c>
      <c r="O132" s="50">
        <v>1398.1616833182347</v>
      </c>
      <c r="P132" s="50">
        <v>0</v>
      </c>
      <c r="Q132" s="50">
        <v>0</v>
      </c>
      <c r="R132" s="50">
        <v>0</v>
      </c>
      <c r="S132" s="50">
        <v>0</v>
      </c>
      <c r="T132" s="50">
        <v>0</v>
      </c>
      <c r="U132" s="50">
        <v>0</v>
      </c>
      <c r="V132" s="50">
        <v>0</v>
      </c>
      <c r="W132" s="50">
        <v>0</v>
      </c>
      <c r="X132" s="50">
        <v>0</v>
      </c>
      <c r="Y132" s="50">
        <v>0</v>
      </c>
      <c r="Z132" s="50">
        <v>687.13576285205716</v>
      </c>
      <c r="AA132" s="50">
        <v>0</v>
      </c>
      <c r="AB132" s="50">
        <v>69127.832270971</v>
      </c>
      <c r="AC132" s="50">
        <v>0</v>
      </c>
      <c r="AD132" s="50">
        <v>1396.7635216349072</v>
      </c>
      <c r="AE132" s="50">
        <v>0</v>
      </c>
      <c r="AF132" s="50">
        <v>127831.92533195284</v>
      </c>
      <c r="AG132" s="50">
        <v>0</v>
      </c>
      <c r="AH132" s="50">
        <v>0</v>
      </c>
      <c r="AI132" s="50">
        <v>0</v>
      </c>
      <c r="AJ132" s="50">
        <v>24346.33</v>
      </c>
      <c r="AK132" s="50">
        <v>0</v>
      </c>
      <c r="AL132" s="50">
        <v>0</v>
      </c>
      <c r="AM132" s="50">
        <v>0</v>
      </c>
      <c r="AN132" s="50">
        <v>0</v>
      </c>
      <c r="AO132" s="50">
        <v>0</v>
      </c>
      <c r="AP132" s="50">
        <v>0</v>
      </c>
      <c r="AQ132" s="50">
        <v>0</v>
      </c>
      <c r="AR132" s="50">
        <v>0</v>
      </c>
      <c r="AS132" s="50">
        <v>820269.49207692849</v>
      </c>
      <c r="AT132" s="50">
        <v>210218.96348479018</v>
      </c>
      <c r="AU132" s="50">
        <v>152178.25533195282</v>
      </c>
      <c r="AV132" s="50">
        <v>128278.64241053481</v>
      </c>
      <c r="AW132" s="67">
        <v>1182666.7108936715</v>
      </c>
      <c r="AX132" s="50">
        <v>1158320.3808936714</v>
      </c>
      <c r="AY132" s="50">
        <v>4405</v>
      </c>
      <c r="AZ132" s="50">
        <v>1066010</v>
      </c>
      <c r="BA132" s="50">
        <v>0</v>
      </c>
      <c r="BB132" s="50">
        <v>0</v>
      </c>
      <c r="BC132" s="50">
        <v>1182666.7108936715</v>
      </c>
      <c r="BD132" s="50">
        <v>1182666.7108936715</v>
      </c>
      <c r="BE132" s="50">
        <v>0</v>
      </c>
      <c r="BF132" s="50">
        <v>1090356.33</v>
      </c>
      <c r="BG132" s="50">
        <v>938178.07466804725</v>
      </c>
      <c r="BH132" s="50">
        <v>1030488.4555617188</v>
      </c>
      <c r="BI132" s="50">
        <v>4258.2167585194993</v>
      </c>
      <c r="BJ132" s="50">
        <v>4179.5141817588246</v>
      </c>
      <c r="BK132" s="50">
        <v>0.018830556217314959</v>
      </c>
      <c r="BL132" s="50">
        <v>0</v>
      </c>
      <c r="BM132" s="50">
        <v>0</v>
      </c>
      <c r="BN132" s="67">
        <v>1182666.7108936715</v>
      </c>
      <c r="BO132" s="50">
        <v>4786.4478549325268</v>
      </c>
      <c r="BP132" s="50" t="s">
        <v>325</v>
      </c>
      <c r="BQ132" s="50">
        <v>4887.0525243540142</v>
      </c>
      <c r="BR132" s="508">
        <v>0.0089767553867587946</v>
      </c>
      <c r="BS132" s="50">
        <v>-2319.2000000000003</v>
      </c>
      <c r="BT132" s="50">
        <v>1180347.5108936715</v>
      </c>
      <c r="BU132" s="50">
        <v>-2420</v>
      </c>
      <c r="BV132" s="67">
        <v>1177927.5108936715</v>
      </c>
      <c r="BY132" s="40">
        <v>8732075</v>
      </c>
    </row>
    <row r="133" spans="1:77">
      <c r="A133" s="40">
        <v>149098</v>
      </c>
      <c r="B133" s="40">
        <v>8732099</v>
      </c>
      <c r="C133" s="40" t="s">
        <v>495</v>
      </c>
      <c r="D133" s="507">
        <v>77.5</v>
      </c>
      <c r="E133" s="507">
        <v>77.5</v>
      </c>
      <c r="F133" s="507">
        <v>0</v>
      </c>
      <c r="G133" s="50">
        <v>262689.61006595846</v>
      </c>
      <c r="H133" s="50">
        <v>0</v>
      </c>
      <c r="I133" s="50">
        <v>0</v>
      </c>
      <c r="J133" s="50">
        <v>1061.4615228456807</v>
      </c>
      <c r="K133" s="50">
        <v>0</v>
      </c>
      <c r="L133" s="50">
        <v>3118.0432233591819</v>
      </c>
      <c r="M133" s="50">
        <v>0</v>
      </c>
      <c r="N133" s="50">
        <v>6103.4037563626616</v>
      </c>
      <c r="O133" s="50">
        <v>1238.371776653292</v>
      </c>
      <c r="P133" s="50">
        <v>1946.0127918837447</v>
      </c>
      <c r="Q133" s="50">
        <v>0</v>
      </c>
      <c r="R133" s="50">
        <v>0</v>
      </c>
      <c r="S133" s="50">
        <v>0</v>
      </c>
      <c r="T133" s="50">
        <v>0</v>
      </c>
      <c r="U133" s="50">
        <v>0</v>
      </c>
      <c r="V133" s="50">
        <v>0</v>
      </c>
      <c r="W133" s="50">
        <v>0</v>
      </c>
      <c r="X133" s="50">
        <v>0</v>
      </c>
      <c r="Y133" s="50">
        <v>0</v>
      </c>
      <c r="Z133" s="50">
        <v>8978.1953807363752</v>
      </c>
      <c r="AA133" s="50">
        <v>0</v>
      </c>
      <c r="AB133" s="50">
        <v>4966.3868126199877</v>
      </c>
      <c r="AC133" s="50">
        <v>0</v>
      </c>
      <c r="AD133" s="50">
        <v>0</v>
      </c>
      <c r="AE133" s="50">
        <v>0</v>
      </c>
      <c r="AF133" s="50">
        <v>127831.92533195284</v>
      </c>
      <c r="AG133" s="50">
        <v>0</v>
      </c>
      <c r="AH133" s="50">
        <v>0</v>
      </c>
      <c r="AI133" s="50">
        <v>0</v>
      </c>
      <c r="AJ133" s="50">
        <v>0</v>
      </c>
      <c r="AK133" s="50">
        <v>0</v>
      </c>
      <c r="AL133" s="50">
        <v>0</v>
      </c>
      <c r="AM133" s="50">
        <v>0</v>
      </c>
      <c r="AN133" s="50">
        <v>0</v>
      </c>
      <c r="AO133" s="50">
        <v>0</v>
      </c>
      <c r="AP133" s="50">
        <v>0</v>
      </c>
      <c r="AQ133" s="50">
        <v>0</v>
      </c>
      <c r="AR133" s="50">
        <v>0</v>
      </c>
      <c r="AS133" s="50">
        <v>262689.61006595846</v>
      </c>
      <c r="AT133" s="50">
        <v>27411.875264460923</v>
      </c>
      <c r="AU133" s="50">
        <v>127831.92533195284</v>
      </c>
      <c r="AV133" s="50">
        <v>25380.042387931764</v>
      </c>
      <c r="AW133" s="67">
        <v>417933.41066237225</v>
      </c>
      <c r="AX133" s="50">
        <v>417933.41066237225</v>
      </c>
      <c r="AY133" s="50">
        <v>4405</v>
      </c>
      <c r="AZ133" s="50">
        <v>341387.5</v>
      </c>
      <c r="BA133" s="50">
        <v>0</v>
      </c>
      <c r="BB133" s="50">
        <v>0</v>
      </c>
      <c r="BC133" s="50">
        <v>417933.41066237225</v>
      </c>
      <c r="BD133" s="50">
        <v>417933.41066237213</v>
      </c>
      <c r="BE133" s="50">
        <v>0</v>
      </c>
      <c r="BF133" s="50">
        <v>341387.5</v>
      </c>
      <c r="BG133" s="50">
        <v>213555.57466804716</v>
      </c>
      <c r="BH133" s="50">
        <v>290101.48533041938</v>
      </c>
      <c r="BI133" s="50">
        <v>3743.2449720054115</v>
      </c>
      <c r="BJ133" s="50">
        <v>3923.00741113412</v>
      </c>
      <c r="BK133" s="50">
        <v>-0.045822610127759164</v>
      </c>
      <c r="BL133" s="50">
        <v>0.050822610127759162</v>
      </c>
      <c r="BM133" s="50">
        <v>15451.754404289388</v>
      </c>
      <c r="BN133" s="67">
        <v>433385.16506666166</v>
      </c>
      <c r="BO133" s="50">
        <v>5592.0666460214406</v>
      </c>
      <c r="BP133" s="50" t="s">
        <v>325</v>
      </c>
      <c r="BQ133" s="50">
        <v>5592.0666460214406</v>
      </c>
      <c r="BR133" s="508">
        <v>-0.076231905974770475</v>
      </c>
      <c r="BS133" s="50">
        <v>0</v>
      </c>
      <c r="BT133" s="50">
        <v>433385.16506666166</v>
      </c>
      <c r="BU133" s="50">
        <v>0</v>
      </c>
      <c r="BV133" s="67">
        <v>433385.16506666166</v>
      </c>
      <c r="BY133" s="40">
        <v>8732099</v>
      </c>
    </row>
    <row r="134" spans="1:77">
      <c r="A134" s="40">
        <v>110666</v>
      </c>
      <c r="B134" s="40">
        <v>8732121</v>
      </c>
      <c r="C134" s="40" t="s">
        <v>60</v>
      </c>
      <c r="D134" s="507">
        <v>409</v>
      </c>
      <c r="E134" s="507">
        <v>409</v>
      </c>
      <c r="F134" s="507">
        <v>0</v>
      </c>
      <c r="G134" s="50">
        <v>1386323.2324771229</v>
      </c>
      <c r="H134" s="50">
        <v>0</v>
      </c>
      <c r="I134" s="50">
        <v>0</v>
      </c>
      <c r="J134" s="50">
        <v>29720.922639679087</v>
      </c>
      <c r="K134" s="50">
        <v>0</v>
      </c>
      <c r="L134" s="50">
        <v>45060.753679513378</v>
      </c>
      <c r="M134" s="50">
        <v>0</v>
      </c>
      <c r="N134" s="50">
        <v>17686.7452939757</v>
      </c>
      <c r="O134" s="50">
        <v>6151.9114066002248</v>
      </c>
      <c r="P134" s="50">
        <v>0</v>
      </c>
      <c r="Q134" s="50">
        <v>0</v>
      </c>
      <c r="R134" s="50">
        <v>0</v>
      </c>
      <c r="S134" s="50">
        <v>0</v>
      </c>
      <c r="T134" s="50">
        <v>0</v>
      </c>
      <c r="U134" s="50">
        <v>0</v>
      </c>
      <c r="V134" s="50">
        <v>0</v>
      </c>
      <c r="W134" s="50">
        <v>0</v>
      </c>
      <c r="X134" s="50">
        <v>0</v>
      </c>
      <c r="Y134" s="50">
        <v>0</v>
      </c>
      <c r="Z134" s="50">
        <v>56374.829662903991</v>
      </c>
      <c r="AA134" s="50">
        <v>0</v>
      </c>
      <c r="AB134" s="50">
        <v>123320.45959438046</v>
      </c>
      <c r="AC134" s="50">
        <v>0</v>
      </c>
      <c r="AD134" s="50">
        <v>2321.6474751499391</v>
      </c>
      <c r="AE134" s="50">
        <v>0</v>
      </c>
      <c r="AF134" s="50">
        <v>127831.92533195284</v>
      </c>
      <c r="AG134" s="50">
        <v>0</v>
      </c>
      <c r="AH134" s="50">
        <v>0</v>
      </c>
      <c r="AI134" s="50">
        <v>0</v>
      </c>
      <c r="AJ134" s="50">
        <v>44604</v>
      </c>
      <c r="AK134" s="50">
        <v>0</v>
      </c>
      <c r="AL134" s="50">
        <v>0</v>
      </c>
      <c r="AM134" s="50">
        <v>0</v>
      </c>
      <c r="AN134" s="50">
        <v>0</v>
      </c>
      <c r="AO134" s="50">
        <v>0</v>
      </c>
      <c r="AP134" s="50">
        <v>0</v>
      </c>
      <c r="AQ134" s="50">
        <v>0</v>
      </c>
      <c r="AR134" s="50">
        <v>0</v>
      </c>
      <c r="AS134" s="50">
        <v>1386323.2324771229</v>
      </c>
      <c r="AT134" s="50">
        <v>280637.26975220279</v>
      </c>
      <c r="AU134" s="50">
        <v>172435.92533195284</v>
      </c>
      <c r="AV134" s="50">
        <v>164030.76092344976</v>
      </c>
      <c r="AW134" s="67">
        <v>1839396.4275612785</v>
      </c>
      <c r="AX134" s="50">
        <v>1794792.4275612785</v>
      </c>
      <c r="AY134" s="50">
        <v>4405</v>
      </c>
      <c r="AZ134" s="50">
        <v>1801645</v>
      </c>
      <c r="BA134" s="50">
        <v>6852.572438721545</v>
      </c>
      <c r="BB134" s="50">
        <v>0</v>
      </c>
      <c r="BC134" s="50">
        <v>1846249</v>
      </c>
      <c r="BD134" s="50">
        <v>1846249.0000000002</v>
      </c>
      <c r="BE134" s="50">
        <v>0</v>
      </c>
      <c r="BF134" s="50">
        <v>1846249</v>
      </c>
      <c r="BG134" s="50">
        <v>1673813.0746680473</v>
      </c>
      <c r="BH134" s="50">
        <v>1673813.0746680473</v>
      </c>
      <c r="BI134" s="50">
        <v>4092.4525053008492</v>
      </c>
      <c r="BJ134" s="50">
        <v>4061.4751866190468</v>
      </c>
      <c r="BK134" s="50">
        <v>0.0076271101652573055</v>
      </c>
      <c r="BL134" s="50">
        <v>0</v>
      </c>
      <c r="BM134" s="50">
        <v>0</v>
      </c>
      <c r="BN134" s="67">
        <v>1846249</v>
      </c>
      <c r="BO134" s="50">
        <v>4405</v>
      </c>
      <c r="BP134" s="50" t="s">
        <v>325</v>
      </c>
      <c r="BQ134" s="50">
        <v>4514.0562347188261</v>
      </c>
      <c r="BR134" s="508">
        <v>0.0017635985939232768</v>
      </c>
      <c r="BS134" s="50">
        <v>-3642.1000000000004</v>
      </c>
      <c r="BT134" s="50">
        <v>1842606.9</v>
      </c>
      <c r="BU134" s="50">
        <v>-4090</v>
      </c>
      <c r="BV134" s="67">
        <v>1838516.9</v>
      </c>
      <c r="BY134" s="40">
        <v>8732121</v>
      </c>
    </row>
    <row r="135" spans="1:77">
      <c r="A135" s="40">
        <v>140622</v>
      </c>
      <c r="B135" s="40">
        <v>8732025</v>
      </c>
      <c r="C135" s="40" t="s">
        <v>158</v>
      </c>
      <c r="D135" s="507">
        <v>212</v>
      </c>
      <c r="E135" s="507">
        <v>212</v>
      </c>
      <c r="F135" s="507">
        <v>0</v>
      </c>
      <c r="G135" s="50">
        <v>718583.19140623487</v>
      </c>
      <c r="H135" s="50">
        <v>0</v>
      </c>
      <c r="I135" s="50">
        <v>0</v>
      </c>
      <c r="J135" s="50">
        <v>16777.940199818862</v>
      </c>
      <c r="K135" s="50">
        <v>0</v>
      </c>
      <c r="L135" s="50">
        <v>24642.599668483948</v>
      </c>
      <c r="M135" s="50">
        <v>0</v>
      </c>
      <c r="N135" s="50">
        <v>229.69799083085263</v>
      </c>
      <c r="O135" s="50">
        <v>0</v>
      </c>
      <c r="P135" s="50">
        <v>0</v>
      </c>
      <c r="Q135" s="50">
        <v>0</v>
      </c>
      <c r="R135" s="50">
        <v>0</v>
      </c>
      <c r="S135" s="50">
        <v>0</v>
      </c>
      <c r="T135" s="50">
        <v>0</v>
      </c>
      <c r="U135" s="50">
        <v>0</v>
      </c>
      <c r="V135" s="50">
        <v>0</v>
      </c>
      <c r="W135" s="50">
        <v>0</v>
      </c>
      <c r="X135" s="50">
        <v>0</v>
      </c>
      <c r="Y135" s="50">
        <v>0</v>
      </c>
      <c r="Z135" s="50">
        <v>2728.8565171557125</v>
      </c>
      <c r="AA135" s="50">
        <v>0</v>
      </c>
      <c r="AB135" s="50">
        <v>50503.934011327183</v>
      </c>
      <c r="AC135" s="50">
        <v>0</v>
      </c>
      <c r="AD135" s="50">
        <v>0</v>
      </c>
      <c r="AE135" s="50">
        <v>0</v>
      </c>
      <c r="AF135" s="50">
        <v>127831.92533195284</v>
      </c>
      <c r="AG135" s="50">
        <v>0</v>
      </c>
      <c r="AH135" s="50">
        <v>0</v>
      </c>
      <c r="AI135" s="50">
        <v>0</v>
      </c>
      <c r="AJ135" s="50">
        <v>5043.2</v>
      </c>
      <c r="AK135" s="50">
        <v>0</v>
      </c>
      <c r="AL135" s="50">
        <v>0</v>
      </c>
      <c r="AM135" s="50">
        <v>0</v>
      </c>
      <c r="AN135" s="50">
        <v>0</v>
      </c>
      <c r="AO135" s="50">
        <v>0</v>
      </c>
      <c r="AP135" s="50">
        <v>0</v>
      </c>
      <c r="AQ135" s="50">
        <v>0</v>
      </c>
      <c r="AR135" s="50">
        <v>0</v>
      </c>
      <c r="AS135" s="50">
        <v>718583.19140623487</v>
      </c>
      <c r="AT135" s="50">
        <v>94883.028387616563</v>
      </c>
      <c r="AU135" s="50">
        <v>132875.12533195285</v>
      </c>
      <c r="AV135" s="50">
        <v>70156.089269424745</v>
      </c>
      <c r="AW135" s="67">
        <v>946341.34512580431</v>
      </c>
      <c r="AX135" s="50">
        <v>941298.14512580435</v>
      </c>
      <c r="AY135" s="50">
        <v>4405</v>
      </c>
      <c r="AZ135" s="50">
        <v>933860</v>
      </c>
      <c r="BA135" s="50">
        <v>0</v>
      </c>
      <c r="BB135" s="50">
        <v>0</v>
      </c>
      <c r="BC135" s="50">
        <v>946341.34512580431</v>
      </c>
      <c r="BD135" s="50">
        <v>946341.34512580419</v>
      </c>
      <c r="BE135" s="50">
        <v>0</v>
      </c>
      <c r="BF135" s="50">
        <v>938903.2</v>
      </c>
      <c r="BG135" s="50">
        <v>806028.07466804713</v>
      </c>
      <c r="BH135" s="50">
        <v>813466.21979385149</v>
      </c>
      <c r="BI135" s="50">
        <v>3837.1048103483563</v>
      </c>
      <c r="BJ135" s="50">
        <v>3776.5989066089232</v>
      </c>
      <c r="BK135" s="50">
        <v>0.0160212681398466</v>
      </c>
      <c r="BL135" s="50">
        <v>0</v>
      </c>
      <c r="BM135" s="50">
        <v>0</v>
      </c>
      <c r="BN135" s="67">
        <v>946341.34512580431</v>
      </c>
      <c r="BO135" s="50">
        <v>4440.0855902160583</v>
      </c>
      <c r="BP135" s="50" t="s">
        <v>325</v>
      </c>
      <c r="BQ135" s="50">
        <v>4463.8742694613411</v>
      </c>
      <c r="BR135" s="508">
        <v>0.010060658809031731</v>
      </c>
      <c r="BS135" s="50">
        <v>0</v>
      </c>
      <c r="BT135" s="50">
        <v>946341.34512580431</v>
      </c>
      <c r="BU135" s="50">
        <v>0</v>
      </c>
      <c r="BV135" s="67">
        <v>946341.34512580431</v>
      </c>
      <c r="BY135" s="40">
        <v>8732025</v>
      </c>
    </row>
    <row r="136" spans="1:77">
      <c r="A136" s="40">
        <v>110614</v>
      </c>
      <c r="B136" s="40">
        <v>8732028</v>
      </c>
      <c r="C136" s="40" t="s">
        <v>35</v>
      </c>
      <c r="D136" s="507">
        <v>398</v>
      </c>
      <c r="E136" s="507">
        <v>398</v>
      </c>
      <c r="F136" s="507">
        <v>0</v>
      </c>
      <c r="G136" s="50">
        <v>1349038.2555645353</v>
      </c>
      <c r="H136" s="50">
        <v>0</v>
      </c>
      <c r="I136" s="50">
        <v>0</v>
      </c>
      <c r="J136" s="50">
        <v>40746.426199559988</v>
      </c>
      <c r="K136" s="50">
        <v>0</v>
      </c>
      <c r="L136" s="50">
        <v>60550.387756846023</v>
      </c>
      <c r="M136" s="50">
        <v>0</v>
      </c>
      <c r="N136" s="50">
        <v>229.6979908308526</v>
      </c>
      <c r="O136" s="50">
        <v>0</v>
      </c>
      <c r="P136" s="50">
        <v>0</v>
      </c>
      <c r="Q136" s="50">
        <v>0</v>
      </c>
      <c r="R136" s="50">
        <v>0</v>
      </c>
      <c r="S136" s="50">
        <v>0</v>
      </c>
      <c r="T136" s="50">
        <v>0</v>
      </c>
      <c r="U136" s="50">
        <v>0</v>
      </c>
      <c r="V136" s="50">
        <v>0</v>
      </c>
      <c r="W136" s="50">
        <v>0</v>
      </c>
      <c r="X136" s="50">
        <v>0</v>
      </c>
      <c r="Y136" s="50">
        <v>0</v>
      </c>
      <c r="Z136" s="50">
        <v>10739.296017430603</v>
      </c>
      <c r="AA136" s="50">
        <v>0</v>
      </c>
      <c r="AB136" s="50">
        <v>145959.46266943877</v>
      </c>
      <c r="AC136" s="50">
        <v>0</v>
      </c>
      <c r="AD136" s="50">
        <v>113.25109634876118</v>
      </c>
      <c r="AE136" s="50">
        <v>0</v>
      </c>
      <c r="AF136" s="50">
        <v>127831.92533195284</v>
      </c>
      <c r="AG136" s="50">
        <v>0</v>
      </c>
      <c r="AH136" s="50">
        <v>0</v>
      </c>
      <c r="AI136" s="50">
        <v>0</v>
      </c>
      <c r="AJ136" s="50">
        <v>48636</v>
      </c>
      <c r="AK136" s="50">
        <v>0</v>
      </c>
      <c r="AL136" s="50">
        <v>0</v>
      </c>
      <c r="AM136" s="50">
        <v>0</v>
      </c>
      <c r="AN136" s="50">
        <v>0</v>
      </c>
      <c r="AO136" s="50">
        <v>0</v>
      </c>
      <c r="AP136" s="50">
        <v>0</v>
      </c>
      <c r="AQ136" s="50">
        <v>0</v>
      </c>
      <c r="AR136" s="50">
        <v>0</v>
      </c>
      <c r="AS136" s="50">
        <v>1349038.2555645353</v>
      </c>
      <c r="AT136" s="50">
        <v>258338.52173045502</v>
      </c>
      <c r="AU136" s="50">
        <v>176467.92533195284</v>
      </c>
      <c r="AV136" s="50">
        <v>156926.00842388329</v>
      </c>
      <c r="AW136" s="67">
        <v>1783844.7026269431</v>
      </c>
      <c r="AX136" s="50">
        <v>1735208.7026269431</v>
      </c>
      <c r="AY136" s="50">
        <v>4405</v>
      </c>
      <c r="AZ136" s="50">
        <v>1753190</v>
      </c>
      <c r="BA136" s="50">
        <v>17981.297373056877</v>
      </c>
      <c r="BB136" s="50">
        <v>0</v>
      </c>
      <c r="BC136" s="50">
        <v>1801826</v>
      </c>
      <c r="BD136" s="50">
        <v>1801825.9999999995</v>
      </c>
      <c r="BE136" s="50">
        <v>0</v>
      </c>
      <c r="BF136" s="50">
        <v>1801826</v>
      </c>
      <c r="BG136" s="50">
        <v>1625358.0746680473</v>
      </c>
      <c r="BH136" s="50">
        <v>1625358.0746680473</v>
      </c>
      <c r="BI136" s="50">
        <v>4083.8142579599175</v>
      </c>
      <c r="BJ136" s="50">
        <v>4058.5785722688561</v>
      </c>
      <c r="BK136" s="50">
        <v>0.0062178630379339994</v>
      </c>
      <c r="BL136" s="50">
        <v>0</v>
      </c>
      <c r="BM136" s="50">
        <v>0</v>
      </c>
      <c r="BN136" s="67">
        <v>1801826</v>
      </c>
      <c r="BO136" s="50">
        <v>4405</v>
      </c>
      <c r="BP136" s="50" t="s">
        <v>325</v>
      </c>
      <c r="BQ136" s="50">
        <v>4527.2010050251256</v>
      </c>
      <c r="BR136" s="508">
        <v>0.001912844339080122</v>
      </c>
      <c r="BS136" s="50">
        <v>-3658.8500000000004</v>
      </c>
      <c r="BT136" s="50">
        <v>1798167.15</v>
      </c>
      <c r="BU136" s="50">
        <v>-3980</v>
      </c>
      <c r="BV136" s="67">
        <v>1794187.15</v>
      </c>
      <c r="BY136" s="40">
        <v>8732028</v>
      </c>
    </row>
    <row r="137" spans="1:77">
      <c r="A137" s="40">
        <v>137527</v>
      </c>
      <c r="B137" s="40">
        <v>8734040</v>
      </c>
      <c r="C137" s="40" t="s">
        <v>254</v>
      </c>
      <c r="D137" s="507">
        <v>627</v>
      </c>
      <c r="E137" s="507">
        <v>0</v>
      </c>
      <c r="F137" s="507">
        <v>627</v>
      </c>
      <c r="G137" s="50">
        <v>0</v>
      </c>
      <c r="H137" s="50">
        <v>1715559.3657352233</v>
      </c>
      <c r="I137" s="50">
        <v>1443426.1744137423</v>
      </c>
      <c r="J137" s="50">
        <v>0</v>
      </c>
      <c r="K137" s="50">
        <v>59921.214999353</v>
      </c>
      <c r="L137" s="50">
        <v>0</v>
      </c>
      <c r="M137" s="50">
        <v>132695.53061606674</v>
      </c>
      <c r="N137" s="50">
        <v>0</v>
      </c>
      <c r="O137" s="50">
        <v>0</v>
      </c>
      <c r="P137" s="50">
        <v>0</v>
      </c>
      <c r="Q137" s="50">
        <v>0</v>
      </c>
      <c r="R137" s="50">
        <v>0</v>
      </c>
      <c r="S137" s="50">
        <v>0</v>
      </c>
      <c r="T137" s="50">
        <v>2341.9208195580509</v>
      </c>
      <c r="U137" s="50">
        <v>888.83135582373336</v>
      </c>
      <c r="V137" s="50">
        <v>619.18588832664784</v>
      </c>
      <c r="W137" s="50">
        <v>0</v>
      </c>
      <c r="X137" s="50">
        <v>0</v>
      </c>
      <c r="Y137" s="50">
        <v>0</v>
      </c>
      <c r="Z137" s="50">
        <v>0</v>
      </c>
      <c r="AA137" s="50">
        <v>28177.951353445653</v>
      </c>
      <c r="AB137" s="50">
        <v>0</v>
      </c>
      <c r="AC137" s="50">
        <v>289243.64437823062</v>
      </c>
      <c r="AD137" s="50">
        <v>0</v>
      </c>
      <c r="AE137" s="50">
        <v>0</v>
      </c>
      <c r="AF137" s="50">
        <v>127831.92533195284</v>
      </c>
      <c r="AG137" s="50">
        <v>0</v>
      </c>
      <c r="AH137" s="50">
        <v>0</v>
      </c>
      <c r="AI137" s="50">
        <v>0</v>
      </c>
      <c r="AJ137" s="50">
        <v>20480</v>
      </c>
      <c r="AK137" s="50">
        <v>0</v>
      </c>
      <c r="AL137" s="50">
        <v>0</v>
      </c>
      <c r="AM137" s="50">
        <v>0</v>
      </c>
      <c r="AN137" s="50">
        <v>0</v>
      </c>
      <c r="AO137" s="50">
        <v>0</v>
      </c>
      <c r="AP137" s="50">
        <v>0</v>
      </c>
      <c r="AQ137" s="50">
        <v>0</v>
      </c>
      <c r="AR137" s="50">
        <v>0</v>
      </c>
      <c r="AS137" s="50">
        <v>3158985.5401489655</v>
      </c>
      <c r="AT137" s="50">
        <v>513888.27941080439</v>
      </c>
      <c r="AU137" s="50">
        <v>148311.92533195284</v>
      </c>
      <c r="AV137" s="50">
        <v>341847.900488465</v>
      </c>
      <c r="AW137" s="67">
        <v>3821185.7448917227</v>
      </c>
      <c r="AX137" s="50">
        <v>3800705.7448917227</v>
      </c>
      <c r="AY137" s="50">
        <v>5715</v>
      </c>
      <c r="AZ137" s="50">
        <v>3583305</v>
      </c>
      <c r="BA137" s="50">
        <v>0</v>
      </c>
      <c r="BB137" s="50">
        <v>0</v>
      </c>
      <c r="BC137" s="50">
        <v>3821185.7448917227</v>
      </c>
      <c r="BD137" s="50">
        <v>0</v>
      </c>
      <c r="BE137" s="50">
        <v>3821185.7448917232</v>
      </c>
      <c r="BF137" s="50">
        <v>3603785</v>
      </c>
      <c r="BG137" s="50">
        <v>3455473.074668047</v>
      </c>
      <c r="BH137" s="50">
        <v>3672873.8195597697</v>
      </c>
      <c r="BI137" s="50">
        <v>5857.8529817540184</v>
      </c>
      <c r="BJ137" s="50">
        <v>5649.0264489502442</v>
      </c>
      <c r="BK137" s="50">
        <v>0.0369668180333233</v>
      </c>
      <c r="BL137" s="50">
        <v>0</v>
      </c>
      <c r="BM137" s="50">
        <v>0</v>
      </c>
      <c r="BN137" s="67">
        <v>3821185.7448917227</v>
      </c>
      <c r="BO137" s="50">
        <v>6061.7316505450126</v>
      </c>
      <c r="BP137" s="50" t="s">
        <v>325</v>
      </c>
      <c r="BQ137" s="50">
        <v>6094.3951274190158</v>
      </c>
      <c r="BR137" s="508">
        <v>0.033529775902255032</v>
      </c>
      <c r="BS137" s="50">
        <v>0</v>
      </c>
      <c r="BT137" s="50">
        <v>3821185.7448917227</v>
      </c>
      <c r="BU137" s="50">
        <v>0</v>
      </c>
      <c r="BV137" s="67">
        <v>3821185.7448917227</v>
      </c>
      <c r="BY137" s="40">
        <v>8734040</v>
      </c>
    </row>
    <row r="138" spans="1:77">
      <c r="A138" s="40">
        <v>110615</v>
      </c>
      <c r="B138" s="40">
        <v>8732029</v>
      </c>
      <c r="C138" s="40" t="s">
        <v>36</v>
      </c>
      <c r="D138" s="507">
        <v>206</v>
      </c>
      <c r="E138" s="507">
        <v>206</v>
      </c>
      <c r="F138" s="507">
        <v>0</v>
      </c>
      <c r="G138" s="50">
        <v>698245.93127209612</v>
      </c>
      <c r="H138" s="50">
        <v>0</v>
      </c>
      <c r="I138" s="50">
        <v>0</v>
      </c>
      <c r="J138" s="50">
        <v>16777.94019981879</v>
      </c>
      <c r="K138" s="50">
        <v>0</v>
      </c>
      <c r="L138" s="50">
        <v>26050.748220968682</v>
      </c>
      <c r="M138" s="50">
        <v>0</v>
      </c>
      <c r="N138" s="50">
        <v>229.69799083085252</v>
      </c>
      <c r="O138" s="50">
        <v>0</v>
      </c>
      <c r="P138" s="50">
        <v>0</v>
      </c>
      <c r="Q138" s="50">
        <v>0</v>
      </c>
      <c r="R138" s="50">
        <v>0</v>
      </c>
      <c r="S138" s="50">
        <v>0</v>
      </c>
      <c r="T138" s="50">
        <v>0</v>
      </c>
      <c r="U138" s="50">
        <v>0</v>
      </c>
      <c r="V138" s="50">
        <v>0</v>
      </c>
      <c r="W138" s="50">
        <v>0</v>
      </c>
      <c r="X138" s="50">
        <v>0</v>
      </c>
      <c r="Y138" s="50">
        <v>0</v>
      </c>
      <c r="Z138" s="50">
        <v>4162.4341675131927</v>
      </c>
      <c r="AA138" s="50">
        <v>0</v>
      </c>
      <c r="AB138" s="50">
        <v>71880.4619625233</v>
      </c>
      <c r="AC138" s="50">
        <v>0</v>
      </c>
      <c r="AD138" s="50">
        <v>0</v>
      </c>
      <c r="AE138" s="50">
        <v>0</v>
      </c>
      <c r="AF138" s="50">
        <v>127831.92533195284</v>
      </c>
      <c r="AG138" s="50">
        <v>0</v>
      </c>
      <c r="AH138" s="50">
        <v>0</v>
      </c>
      <c r="AI138" s="50">
        <v>0</v>
      </c>
      <c r="AJ138" s="50">
        <v>6584.5800000000017</v>
      </c>
      <c r="AK138" s="50">
        <v>0</v>
      </c>
      <c r="AL138" s="50">
        <v>0</v>
      </c>
      <c r="AM138" s="50">
        <v>0</v>
      </c>
      <c r="AN138" s="50">
        <v>0</v>
      </c>
      <c r="AO138" s="50">
        <v>0</v>
      </c>
      <c r="AP138" s="50">
        <v>0</v>
      </c>
      <c r="AQ138" s="50">
        <v>0</v>
      </c>
      <c r="AR138" s="50">
        <v>0</v>
      </c>
      <c r="AS138" s="50">
        <v>698245.93127209612</v>
      </c>
      <c r="AT138" s="50">
        <v>119101.28254165481</v>
      </c>
      <c r="AU138" s="50">
        <v>134416.50533195282</v>
      </c>
      <c r="AV138" s="50">
        <v>78696.106094663133</v>
      </c>
      <c r="AW138" s="67">
        <v>951763.71914570371</v>
      </c>
      <c r="AX138" s="50">
        <v>945179.13914570375</v>
      </c>
      <c r="AY138" s="50">
        <v>4405</v>
      </c>
      <c r="AZ138" s="50">
        <v>907430</v>
      </c>
      <c r="BA138" s="50">
        <v>0</v>
      </c>
      <c r="BB138" s="50">
        <v>0</v>
      </c>
      <c r="BC138" s="50">
        <v>951763.71914570371</v>
      </c>
      <c r="BD138" s="50">
        <v>951763.71914570371</v>
      </c>
      <c r="BE138" s="50">
        <v>0</v>
      </c>
      <c r="BF138" s="50">
        <v>914014.58</v>
      </c>
      <c r="BG138" s="50">
        <v>779598.07466804713</v>
      </c>
      <c r="BH138" s="50">
        <v>817347.21381375089</v>
      </c>
      <c r="BI138" s="50">
        <v>3967.704921425975</v>
      </c>
      <c r="BJ138" s="50">
        <v>3797.8239607152032</v>
      </c>
      <c r="BK138" s="50">
        <v>0.044731130897067713</v>
      </c>
      <c r="BL138" s="50">
        <v>0</v>
      </c>
      <c r="BM138" s="50">
        <v>0</v>
      </c>
      <c r="BN138" s="67">
        <v>951763.71914570371</v>
      </c>
      <c r="BO138" s="50">
        <v>4588.2482482801151</v>
      </c>
      <c r="BP138" s="50" t="s">
        <v>325</v>
      </c>
      <c r="BQ138" s="50">
        <v>4620.21222886264</v>
      </c>
      <c r="BR138" s="508">
        <v>0.0013952402638341965</v>
      </c>
      <c r="BS138" s="50">
        <v>-1851.9499999999996</v>
      </c>
      <c r="BT138" s="50">
        <v>949911.76914570376</v>
      </c>
      <c r="BU138" s="50">
        <v>-2060</v>
      </c>
      <c r="BV138" s="67">
        <v>947851.76914570376</v>
      </c>
      <c r="BY138" s="40">
        <v>8732029</v>
      </c>
    </row>
    <row r="139" spans="1:77">
      <c r="A139" s="40">
        <v>141212</v>
      </c>
      <c r="B139" s="40">
        <v>8732030</v>
      </c>
      <c r="C139" s="40" t="s">
        <v>161</v>
      </c>
      <c r="D139" s="507">
        <v>94</v>
      </c>
      <c r="E139" s="507">
        <v>94</v>
      </c>
      <c r="F139" s="507">
        <v>0</v>
      </c>
      <c r="G139" s="50">
        <v>318617.07543484</v>
      </c>
      <c r="H139" s="50">
        <v>0</v>
      </c>
      <c r="I139" s="50">
        <v>0</v>
      </c>
      <c r="J139" s="50">
        <v>8628.6549599068312</v>
      </c>
      <c r="K139" s="50">
        <v>0</v>
      </c>
      <c r="L139" s="50">
        <v>13377.411248605524</v>
      </c>
      <c r="M139" s="50">
        <v>0</v>
      </c>
      <c r="N139" s="50">
        <v>689.09397249255869</v>
      </c>
      <c r="O139" s="50">
        <v>0</v>
      </c>
      <c r="P139" s="50">
        <v>0</v>
      </c>
      <c r="Q139" s="50">
        <v>0</v>
      </c>
      <c r="R139" s="50">
        <v>0</v>
      </c>
      <c r="S139" s="50">
        <v>0</v>
      </c>
      <c r="T139" s="50">
        <v>0</v>
      </c>
      <c r="U139" s="50">
        <v>0</v>
      </c>
      <c r="V139" s="50">
        <v>0</v>
      </c>
      <c r="W139" s="50">
        <v>0</v>
      </c>
      <c r="X139" s="50">
        <v>0</v>
      </c>
      <c r="Y139" s="50">
        <v>0</v>
      </c>
      <c r="Z139" s="50">
        <v>0</v>
      </c>
      <c r="AA139" s="50">
        <v>0</v>
      </c>
      <c r="AB139" s="50">
        <v>24901.995454467928</v>
      </c>
      <c r="AC139" s="50">
        <v>0</v>
      </c>
      <c r="AD139" s="50">
        <v>2227.2715615259467</v>
      </c>
      <c r="AE139" s="50">
        <v>0</v>
      </c>
      <c r="AF139" s="50">
        <v>127831.92533195284</v>
      </c>
      <c r="AG139" s="50">
        <v>41943.124165554065</v>
      </c>
      <c r="AH139" s="50">
        <v>0</v>
      </c>
      <c r="AI139" s="50">
        <v>0</v>
      </c>
      <c r="AJ139" s="50">
        <v>3225.6</v>
      </c>
      <c r="AK139" s="50">
        <v>0</v>
      </c>
      <c r="AL139" s="50">
        <v>0</v>
      </c>
      <c r="AM139" s="50">
        <v>0</v>
      </c>
      <c r="AN139" s="50">
        <v>0</v>
      </c>
      <c r="AO139" s="50">
        <v>0</v>
      </c>
      <c r="AP139" s="50">
        <v>0</v>
      </c>
      <c r="AQ139" s="50">
        <v>0</v>
      </c>
      <c r="AR139" s="50">
        <v>0</v>
      </c>
      <c r="AS139" s="50">
        <v>318617.07543484</v>
      </c>
      <c r="AT139" s="50">
        <v>49824.427196998782</v>
      </c>
      <c r="AU139" s="50">
        <v>173000.64949750691</v>
      </c>
      <c r="AV139" s="50">
        <v>33040.349580821625</v>
      </c>
      <c r="AW139" s="67">
        <v>541442.15212934569</v>
      </c>
      <c r="AX139" s="50">
        <v>538216.55212934571</v>
      </c>
      <c r="AY139" s="50">
        <v>4405</v>
      </c>
      <c r="AZ139" s="50">
        <v>414070</v>
      </c>
      <c r="BA139" s="50">
        <v>0</v>
      </c>
      <c r="BB139" s="50">
        <v>0</v>
      </c>
      <c r="BC139" s="50">
        <v>541442.15212934569</v>
      </c>
      <c r="BD139" s="50">
        <v>541442.15212934569</v>
      </c>
      <c r="BE139" s="50">
        <v>0</v>
      </c>
      <c r="BF139" s="50">
        <v>417295.6</v>
      </c>
      <c r="BG139" s="50">
        <v>244294.95050249307</v>
      </c>
      <c r="BH139" s="50">
        <v>368441.50263183878</v>
      </c>
      <c r="BI139" s="50">
        <v>3919.5904535301997</v>
      </c>
      <c r="BJ139" s="50">
        <v>3986.7150348594732</v>
      </c>
      <c r="BK139" s="50">
        <v>-0.016837065288675582</v>
      </c>
      <c r="BL139" s="50">
        <v>0.021837065288675583</v>
      </c>
      <c r="BM139" s="50">
        <v>8183.4667113356618</v>
      </c>
      <c r="BN139" s="67">
        <v>549625.61884068139</v>
      </c>
      <c r="BO139" s="50">
        <v>5812.76615787959</v>
      </c>
      <c r="BP139" s="50" t="s">
        <v>325</v>
      </c>
      <c r="BQ139" s="50">
        <v>5847.0810514966106</v>
      </c>
      <c r="BR139" s="508">
        <v>-0.016174951384198444</v>
      </c>
      <c r="BS139" s="50">
        <v>0</v>
      </c>
      <c r="BT139" s="50">
        <v>549625.61884068139</v>
      </c>
      <c r="BU139" s="50">
        <v>0</v>
      </c>
      <c r="BV139" s="67">
        <v>549625.61884068139</v>
      </c>
      <c r="BY139" s="40">
        <v>8732030</v>
      </c>
    </row>
    <row r="140" spans="1:77">
      <c r="A140" s="40">
        <v>110626</v>
      </c>
      <c r="B140" s="40">
        <v>8732059</v>
      </c>
      <c r="C140" s="40" t="s">
        <v>42</v>
      </c>
      <c r="D140" s="507">
        <v>205</v>
      </c>
      <c r="E140" s="507">
        <v>205</v>
      </c>
      <c r="F140" s="507">
        <v>0</v>
      </c>
      <c r="G140" s="50">
        <v>694856.38791640627</v>
      </c>
      <c r="H140" s="50">
        <v>0</v>
      </c>
      <c r="I140" s="50">
        <v>0</v>
      </c>
      <c r="J140" s="50">
        <v>10066.764119891293</v>
      </c>
      <c r="K140" s="50">
        <v>0</v>
      </c>
      <c r="L140" s="50">
        <v>14785.559801090338</v>
      </c>
      <c r="M140" s="50">
        <v>0</v>
      </c>
      <c r="N140" s="50">
        <v>459.39598166170549</v>
      </c>
      <c r="O140" s="50">
        <v>0</v>
      </c>
      <c r="P140" s="50">
        <v>0</v>
      </c>
      <c r="Q140" s="50">
        <v>0</v>
      </c>
      <c r="R140" s="50">
        <v>0</v>
      </c>
      <c r="S140" s="50">
        <v>0</v>
      </c>
      <c r="T140" s="50">
        <v>0</v>
      </c>
      <c r="U140" s="50">
        <v>0</v>
      </c>
      <c r="V140" s="50">
        <v>0</v>
      </c>
      <c r="W140" s="50">
        <v>0</v>
      </c>
      <c r="X140" s="50">
        <v>0</v>
      </c>
      <c r="Y140" s="50">
        <v>0</v>
      </c>
      <c r="Z140" s="50">
        <v>15089.000613142773</v>
      </c>
      <c r="AA140" s="50">
        <v>0</v>
      </c>
      <c r="AB140" s="50">
        <v>67824.132549151531</v>
      </c>
      <c r="AC140" s="50">
        <v>0</v>
      </c>
      <c r="AD140" s="50">
        <v>11041.981894005694</v>
      </c>
      <c r="AE140" s="50">
        <v>0</v>
      </c>
      <c r="AF140" s="50">
        <v>127831.92533195284</v>
      </c>
      <c r="AG140" s="50">
        <v>0</v>
      </c>
      <c r="AH140" s="50">
        <v>0</v>
      </c>
      <c r="AI140" s="50">
        <v>0</v>
      </c>
      <c r="AJ140" s="50">
        <v>16939.5</v>
      </c>
      <c r="AK140" s="50">
        <v>0</v>
      </c>
      <c r="AL140" s="50">
        <v>0</v>
      </c>
      <c r="AM140" s="50">
        <v>0</v>
      </c>
      <c r="AN140" s="50">
        <v>0</v>
      </c>
      <c r="AO140" s="50">
        <v>0</v>
      </c>
      <c r="AP140" s="50">
        <v>0</v>
      </c>
      <c r="AQ140" s="50">
        <v>0</v>
      </c>
      <c r="AR140" s="50">
        <v>0</v>
      </c>
      <c r="AS140" s="50">
        <v>694856.38791640627</v>
      </c>
      <c r="AT140" s="50">
        <v>119266.83495894333</v>
      </c>
      <c r="AU140" s="50">
        <v>144771.42533195284</v>
      </c>
      <c r="AV140" s="50">
        <v>75042.022300447</v>
      </c>
      <c r="AW140" s="67">
        <v>958894.64820730244</v>
      </c>
      <c r="AX140" s="50">
        <v>941955.14820730244</v>
      </c>
      <c r="AY140" s="50">
        <v>4405</v>
      </c>
      <c r="AZ140" s="50">
        <v>903025</v>
      </c>
      <c r="BA140" s="50">
        <v>0</v>
      </c>
      <c r="BB140" s="50">
        <v>0</v>
      </c>
      <c r="BC140" s="50">
        <v>958894.64820730244</v>
      </c>
      <c r="BD140" s="50">
        <v>958894.64820730255</v>
      </c>
      <c r="BE140" s="50">
        <v>0</v>
      </c>
      <c r="BF140" s="50">
        <v>919964.5</v>
      </c>
      <c r="BG140" s="50">
        <v>775193.07466804713</v>
      </c>
      <c r="BH140" s="50">
        <v>814123.22287534957</v>
      </c>
      <c r="BI140" s="50">
        <v>3971.3327945139004</v>
      </c>
      <c r="BJ140" s="50">
        <v>3797.445663980036</v>
      </c>
      <c r="BK140" s="50">
        <v>0.045790551312751719</v>
      </c>
      <c r="BL140" s="50">
        <v>0</v>
      </c>
      <c r="BM140" s="50">
        <v>0</v>
      </c>
      <c r="BN140" s="67">
        <v>958894.64820730244</v>
      </c>
      <c r="BO140" s="50">
        <v>4594.903161986841</v>
      </c>
      <c r="BP140" s="50" t="s">
        <v>325</v>
      </c>
      <c r="BQ140" s="50">
        <v>4677.5348693039141</v>
      </c>
      <c r="BR140" s="508">
        <v>0.032248849295813953</v>
      </c>
      <c r="BS140" s="50">
        <v>-1778.6499999999999</v>
      </c>
      <c r="BT140" s="50">
        <v>957115.99820730241</v>
      </c>
      <c r="BU140" s="50">
        <v>-2050</v>
      </c>
      <c r="BV140" s="67">
        <v>955065.99820730241</v>
      </c>
      <c r="BY140" s="40">
        <v>8732059</v>
      </c>
    </row>
    <row r="141" spans="1:77">
      <c r="A141" s="40">
        <v>138595</v>
      </c>
      <c r="B141" s="40">
        <v>8732257</v>
      </c>
      <c r="C141" s="40" t="s">
        <v>209</v>
      </c>
      <c r="D141" s="507">
        <v>204</v>
      </c>
      <c r="E141" s="507">
        <v>204</v>
      </c>
      <c r="F141" s="507">
        <v>0</v>
      </c>
      <c r="G141" s="50">
        <v>691466.84456071653</v>
      </c>
      <c r="H141" s="50">
        <v>0</v>
      </c>
      <c r="I141" s="50">
        <v>0</v>
      </c>
      <c r="J141" s="50">
        <v>13422.352159855018</v>
      </c>
      <c r="K141" s="50">
        <v>0</v>
      </c>
      <c r="L141" s="50">
        <v>19714.079734787054</v>
      </c>
      <c r="M141" s="50">
        <v>0</v>
      </c>
      <c r="N141" s="50">
        <v>689.09397249255937</v>
      </c>
      <c r="O141" s="50">
        <v>1957.4263566455288</v>
      </c>
      <c r="P141" s="50">
        <v>0</v>
      </c>
      <c r="Q141" s="50">
        <v>0</v>
      </c>
      <c r="R141" s="50">
        <v>0</v>
      </c>
      <c r="S141" s="50">
        <v>0</v>
      </c>
      <c r="T141" s="50">
        <v>0</v>
      </c>
      <c r="U141" s="50">
        <v>0</v>
      </c>
      <c r="V141" s="50">
        <v>0</v>
      </c>
      <c r="W141" s="50">
        <v>0</v>
      </c>
      <c r="X141" s="50">
        <v>0</v>
      </c>
      <c r="Y141" s="50">
        <v>0</v>
      </c>
      <c r="Z141" s="50">
        <v>4726.5854391489565</v>
      </c>
      <c r="AA141" s="50">
        <v>0</v>
      </c>
      <c r="AB141" s="50">
        <v>54023.788270912555</v>
      </c>
      <c r="AC141" s="50">
        <v>0</v>
      </c>
      <c r="AD141" s="50">
        <v>0</v>
      </c>
      <c r="AE141" s="50">
        <v>0</v>
      </c>
      <c r="AF141" s="50">
        <v>127831.92533195284</v>
      </c>
      <c r="AG141" s="50">
        <v>0</v>
      </c>
      <c r="AH141" s="50">
        <v>0</v>
      </c>
      <c r="AI141" s="50">
        <v>0</v>
      </c>
      <c r="AJ141" s="50">
        <v>4454.4</v>
      </c>
      <c r="AK141" s="50">
        <v>0</v>
      </c>
      <c r="AL141" s="50">
        <v>0</v>
      </c>
      <c r="AM141" s="50">
        <v>0</v>
      </c>
      <c r="AN141" s="50">
        <v>0</v>
      </c>
      <c r="AO141" s="50">
        <v>0</v>
      </c>
      <c r="AP141" s="50">
        <v>0</v>
      </c>
      <c r="AQ141" s="50">
        <v>0</v>
      </c>
      <c r="AR141" s="50">
        <v>0</v>
      </c>
      <c r="AS141" s="50">
        <v>691466.84456071653</v>
      </c>
      <c r="AT141" s="50">
        <v>94533.325933841668</v>
      </c>
      <c r="AU141" s="50">
        <v>132286.32533195283</v>
      </c>
      <c r="AV141" s="50">
        <v>71097.2488318714</v>
      </c>
      <c r="AW141" s="67">
        <v>918286.495826511</v>
      </c>
      <c r="AX141" s="50">
        <v>913832.09582651092</v>
      </c>
      <c r="AY141" s="50">
        <v>4405</v>
      </c>
      <c r="AZ141" s="50">
        <v>898620</v>
      </c>
      <c r="BA141" s="50">
        <v>0</v>
      </c>
      <c r="BB141" s="50">
        <v>0</v>
      </c>
      <c r="BC141" s="50">
        <v>918286.495826511</v>
      </c>
      <c r="BD141" s="50">
        <v>918286.49582651118</v>
      </c>
      <c r="BE141" s="50">
        <v>0</v>
      </c>
      <c r="BF141" s="50">
        <v>903074.4</v>
      </c>
      <c r="BG141" s="50">
        <v>770788.07466804713</v>
      </c>
      <c r="BH141" s="50">
        <v>786000.170494558</v>
      </c>
      <c r="BI141" s="50">
        <v>3852.9420122282258</v>
      </c>
      <c r="BJ141" s="50">
        <v>3773.411452784545</v>
      </c>
      <c r="BK141" s="50">
        <v>0.021076567037234234</v>
      </c>
      <c r="BL141" s="50">
        <v>0</v>
      </c>
      <c r="BM141" s="50">
        <v>0</v>
      </c>
      <c r="BN141" s="67">
        <v>918286.495826511</v>
      </c>
      <c r="BO141" s="50">
        <v>4479.5690971887789</v>
      </c>
      <c r="BP141" s="50" t="s">
        <v>325</v>
      </c>
      <c r="BQ141" s="50">
        <v>4501.4043913064261</v>
      </c>
      <c r="BR141" s="508">
        <v>0.017799093076189321</v>
      </c>
      <c r="BS141" s="50">
        <v>0</v>
      </c>
      <c r="BT141" s="50">
        <v>918286.495826511</v>
      </c>
      <c r="BU141" s="50">
        <v>0</v>
      </c>
      <c r="BV141" s="67">
        <v>918286.495826511</v>
      </c>
      <c r="BY141" s="40">
        <v>8732257</v>
      </c>
    </row>
    <row r="142" spans="1:77">
      <c r="A142" s="40">
        <v>142498</v>
      </c>
      <c r="B142" s="40">
        <v>8732447</v>
      </c>
      <c r="C142" s="40" t="s">
        <v>212</v>
      </c>
      <c r="D142" s="507">
        <v>348</v>
      </c>
      <c r="E142" s="507">
        <v>348</v>
      </c>
      <c r="F142" s="507">
        <v>0</v>
      </c>
      <c r="G142" s="50">
        <v>1179561.0877800458</v>
      </c>
      <c r="H142" s="50">
        <v>0</v>
      </c>
      <c r="I142" s="50">
        <v>0</v>
      </c>
      <c r="J142" s="50">
        <v>35473.359279616983</v>
      </c>
      <c r="K142" s="50">
        <v>0</v>
      </c>
      <c r="L142" s="50">
        <v>54213.719270664536</v>
      </c>
      <c r="M142" s="50">
        <v>0</v>
      </c>
      <c r="N142" s="50">
        <v>0</v>
      </c>
      <c r="O142" s="50">
        <v>1687.4922513112515</v>
      </c>
      <c r="P142" s="50">
        <v>0</v>
      </c>
      <c r="Q142" s="50">
        <v>0</v>
      </c>
      <c r="R142" s="50">
        <v>0</v>
      </c>
      <c r="S142" s="50">
        <v>0</v>
      </c>
      <c r="T142" s="50">
        <v>0</v>
      </c>
      <c r="U142" s="50">
        <v>0</v>
      </c>
      <c r="V142" s="50">
        <v>0</v>
      </c>
      <c r="W142" s="50">
        <v>0</v>
      </c>
      <c r="X142" s="50">
        <v>0</v>
      </c>
      <c r="Y142" s="50">
        <v>0</v>
      </c>
      <c r="Z142" s="50">
        <v>20555.342055896373</v>
      </c>
      <c r="AA142" s="50">
        <v>0</v>
      </c>
      <c r="AB142" s="50">
        <v>119199.67842118158</v>
      </c>
      <c r="AC142" s="50">
        <v>0</v>
      </c>
      <c r="AD142" s="50">
        <v>0</v>
      </c>
      <c r="AE142" s="50">
        <v>0</v>
      </c>
      <c r="AF142" s="50">
        <v>127831.92533195284</v>
      </c>
      <c r="AG142" s="50">
        <v>0</v>
      </c>
      <c r="AH142" s="50">
        <v>0</v>
      </c>
      <c r="AI142" s="50">
        <v>0</v>
      </c>
      <c r="AJ142" s="50">
        <v>7884.8</v>
      </c>
      <c r="AK142" s="50">
        <v>0</v>
      </c>
      <c r="AL142" s="50">
        <v>0</v>
      </c>
      <c r="AM142" s="50">
        <v>0</v>
      </c>
      <c r="AN142" s="50">
        <v>0</v>
      </c>
      <c r="AO142" s="50">
        <v>0</v>
      </c>
      <c r="AP142" s="50">
        <v>0</v>
      </c>
      <c r="AQ142" s="50">
        <v>0</v>
      </c>
      <c r="AR142" s="50">
        <v>0</v>
      </c>
      <c r="AS142" s="50">
        <v>1179561.0877800458</v>
      </c>
      <c r="AT142" s="50">
        <v>231129.59127867073</v>
      </c>
      <c r="AU142" s="50">
        <v>135716.72533195282</v>
      </c>
      <c r="AV142" s="50">
        <v>134647.84759984608</v>
      </c>
      <c r="AW142" s="67">
        <v>1546407.4043906694</v>
      </c>
      <c r="AX142" s="50">
        <v>1538522.6043906694</v>
      </c>
      <c r="AY142" s="50">
        <v>4405</v>
      </c>
      <c r="AZ142" s="50">
        <v>1532940</v>
      </c>
      <c r="BA142" s="50">
        <v>0</v>
      </c>
      <c r="BB142" s="50">
        <v>0</v>
      </c>
      <c r="BC142" s="50">
        <v>1546407.4043906694</v>
      </c>
      <c r="BD142" s="50">
        <v>1546407.4043906692</v>
      </c>
      <c r="BE142" s="50">
        <v>0</v>
      </c>
      <c r="BF142" s="50">
        <v>1540824.8</v>
      </c>
      <c r="BG142" s="50">
        <v>1405108.0746680473</v>
      </c>
      <c r="BH142" s="50">
        <v>1410690.6790587166</v>
      </c>
      <c r="BI142" s="50">
        <v>4053.7088478698752</v>
      </c>
      <c r="BJ142" s="50">
        <v>4025.6718122645038</v>
      </c>
      <c r="BK142" s="50">
        <v>0.0069645606777866114</v>
      </c>
      <c r="BL142" s="50">
        <v>0</v>
      </c>
      <c r="BM142" s="50">
        <v>0</v>
      </c>
      <c r="BN142" s="67">
        <v>1546407.4043906694</v>
      </c>
      <c r="BO142" s="50">
        <v>4421.0419666398548</v>
      </c>
      <c r="BP142" s="50" t="s">
        <v>325</v>
      </c>
      <c r="BQ142" s="50">
        <v>4443.6994379042226</v>
      </c>
      <c r="BR142" s="508">
        <v>0.0061577341806595687</v>
      </c>
      <c r="BS142" s="50">
        <v>0</v>
      </c>
      <c r="BT142" s="50">
        <v>1546407.4043906694</v>
      </c>
      <c r="BU142" s="50">
        <v>0</v>
      </c>
      <c r="BV142" s="67">
        <v>1546407.4043906694</v>
      </c>
      <c r="BY142" s="40">
        <v>8732447</v>
      </c>
    </row>
    <row r="143" spans="1:77">
      <c r="A143" s="40">
        <v>143776</v>
      </c>
      <c r="B143" s="40">
        <v>8733026</v>
      </c>
      <c r="C143" s="40" t="s">
        <v>217</v>
      </c>
      <c r="D143" s="507">
        <v>339</v>
      </c>
      <c r="E143" s="507">
        <v>339</v>
      </c>
      <c r="F143" s="507">
        <v>0</v>
      </c>
      <c r="G143" s="50">
        <v>1149055.1975788379</v>
      </c>
      <c r="H143" s="50">
        <v>0</v>
      </c>
      <c r="I143" s="50">
        <v>0</v>
      </c>
      <c r="J143" s="50">
        <v>17257.309919813677</v>
      </c>
      <c r="K143" s="50">
        <v>0</v>
      </c>
      <c r="L143" s="50">
        <v>26754.822497211069</v>
      </c>
      <c r="M143" s="50">
        <v>0</v>
      </c>
      <c r="N143" s="50">
        <v>689.0939724925579</v>
      </c>
      <c r="O143" s="50">
        <v>3075.9557033001111</v>
      </c>
      <c r="P143" s="50">
        <v>439.42224332858768</v>
      </c>
      <c r="Q143" s="50">
        <v>0</v>
      </c>
      <c r="R143" s="50">
        <v>0</v>
      </c>
      <c r="S143" s="50">
        <v>669.12023415944032</v>
      </c>
      <c r="T143" s="50">
        <v>0</v>
      </c>
      <c r="U143" s="50">
        <v>0</v>
      </c>
      <c r="V143" s="50">
        <v>0</v>
      </c>
      <c r="W143" s="50">
        <v>0</v>
      </c>
      <c r="X143" s="50">
        <v>0</v>
      </c>
      <c r="Y143" s="50">
        <v>0</v>
      </c>
      <c r="Z143" s="50">
        <v>32278.655597733679</v>
      </c>
      <c r="AA143" s="50">
        <v>0</v>
      </c>
      <c r="AB143" s="50">
        <v>80163.159504090145</v>
      </c>
      <c r="AC143" s="50">
        <v>0</v>
      </c>
      <c r="AD143" s="50">
        <v>0</v>
      </c>
      <c r="AE143" s="50">
        <v>0</v>
      </c>
      <c r="AF143" s="50">
        <v>127831.92533195284</v>
      </c>
      <c r="AG143" s="50">
        <v>0</v>
      </c>
      <c r="AH143" s="50">
        <v>0</v>
      </c>
      <c r="AI143" s="50">
        <v>0</v>
      </c>
      <c r="AJ143" s="50">
        <v>7833.6</v>
      </c>
      <c r="AK143" s="50">
        <v>0</v>
      </c>
      <c r="AL143" s="50">
        <v>0</v>
      </c>
      <c r="AM143" s="50">
        <v>0</v>
      </c>
      <c r="AN143" s="50">
        <v>0</v>
      </c>
      <c r="AO143" s="50">
        <v>0</v>
      </c>
      <c r="AP143" s="50">
        <v>0</v>
      </c>
      <c r="AQ143" s="50">
        <v>0</v>
      </c>
      <c r="AR143" s="50">
        <v>0</v>
      </c>
      <c r="AS143" s="50">
        <v>1149055.1975788379</v>
      </c>
      <c r="AT143" s="50">
        <v>161327.53967212926</v>
      </c>
      <c r="AU143" s="50">
        <v>135665.52533195284</v>
      </c>
      <c r="AV143" s="50">
        <v>113073.14098823385</v>
      </c>
      <c r="AW143" s="67">
        <v>1446048.26258292</v>
      </c>
      <c r="AX143" s="50">
        <v>1438214.66258292</v>
      </c>
      <c r="AY143" s="50">
        <v>4405</v>
      </c>
      <c r="AZ143" s="50">
        <v>1493295</v>
      </c>
      <c r="BA143" s="50">
        <v>55080.337417080067</v>
      </c>
      <c r="BB143" s="50">
        <v>0</v>
      </c>
      <c r="BC143" s="50">
        <v>1501128.6</v>
      </c>
      <c r="BD143" s="50">
        <v>1501128.6</v>
      </c>
      <c r="BE143" s="50">
        <v>0</v>
      </c>
      <c r="BF143" s="50">
        <v>1501128.6</v>
      </c>
      <c r="BG143" s="50">
        <v>1365463.0746680473</v>
      </c>
      <c r="BH143" s="50">
        <v>1365463.0746680473</v>
      </c>
      <c r="BI143" s="50">
        <v>4027.9146745370126</v>
      </c>
      <c r="BJ143" s="50">
        <v>4033.5143379182668</v>
      </c>
      <c r="BK143" s="50">
        <v>-0.001388283990616547</v>
      </c>
      <c r="BL143" s="50">
        <v>0.0063882839906165469</v>
      </c>
      <c r="BM143" s="50">
        <v>8735.0926890166465</v>
      </c>
      <c r="BN143" s="67">
        <v>1509863.6926890167</v>
      </c>
      <c r="BO143" s="50">
        <v>4430.7672350708453</v>
      </c>
      <c r="BP143" s="50" t="s">
        <v>325</v>
      </c>
      <c r="BQ143" s="50">
        <v>4453.875199672616</v>
      </c>
      <c r="BR143" s="508">
        <v>0.0051519047808226137</v>
      </c>
      <c r="BS143" s="50">
        <v>0</v>
      </c>
      <c r="BT143" s="50">
        <v>1509863.6926890167</v>
      </c>
      <c r="BU143" s="50">
        <v>0</v>
      </c>
      <c r="BV143" s="67">
        <v>1509863.6926890167</v>
      </c>
      <c r="BY143" s="40">
        <v>8733026</v>
      </c>
    </row>
    <row r="144" spans="1:77">
      <c r="A144" s="40">
        <v>133930</v>
      </c>
      <c r="B144" s="40">
        <v>8733386</v>
      </c>
      <c r="C144" s="40" t="s">
        <v>136</v>
      </c>
      <c r="D144" s="507">
        <v>421</v>
      </c>
      <c r="E144" s="507">
        <v>421</v>
      </c>
      <c r="F144" s="507">
        <v>0</v>
      </c>
      <c r="G144" s="50">
        <v>1426997.7527454004</v>
      </c>
      <c r="H144" s="50">
        <v>0</v>
      </c>
      <c r="I144" s="50">
        <v>0</v>
      </c>
      <c r="J144" s="50">
        <v>21092.267679772292</v>
      </c>
      <c r="K144" s="50">
        <v>0</v>
      </c>
      <c r="L144" s="50">
        <v>32387.41670715034</v>
      </c>
      <c r="M144" s="50">
        <v>0</v>
      </c>
      <c r="N144" s="50">
        <v>11944.295523204368</v>
      </c>
      <c r="O144" s="50">
        <v>14820.51384317331</v>
      </c>
      <c r="P144" s="50">
        <v>0</v>
      </c>
      <c r="Q144" s="50">
        <v>0</v>
      </c>
      <c r="R144" s="50">
        <v>0</v>
      </c>
      <c r="S144" s="50">
        <v>0</v>
      </c>
      <c r="T144" s="50">
        <v>0</v>
      </c>
      <c r="U144" s="50">
        <v>0</v>
      </c>
      <c r="V144" s="50">
        <v>0</v>
      </c>
      <c r="W144" s="50">
        <v>0</v>
      </c>
      <c r="X144" s="50">
        <v>0</v>
      </c>
      <c r="Y144" s="50">
        <v>0</v>
      </c>
      <c r="Z144" s="50">
        <v>55898.996288603681</v>
      </c>
      <c r="AA144" s="50">
        <v>0</v>
      </c>
      <c r="AB144" s="50">
        <v>107072.03706649008</v>
      </c>
      <c r="AC144" s="50">
        <v>0</v>
      </c>
      <c r="AD144" s="50">
        <v>0</v>
      </c>
      <c r="AE144" s="50">
        <v>0</v>
      </c>
      <c r="AF144" s="50">
        <v>127831.92533195284</v>
      </c>
      <c r="AG144" s="50">
        <v>0</v>
      </c>
      <c r="AH144" s="50">
        <v>0</v>
      </c>
      <c r="AI144" s="50">
        <v>0</v>
      </c>
      <c r="AJ144" s="50">
        <v>59976</v>
      </c>
      <c r="AK144" s="50">
        <v>0</v>
      </c>
      <c r="AL144" s="50">
        <v>0</v>
      </c>
      <c r="AM144" s="50">
        <v>0</v>
      </c>
      <c r="AN144" s="50">
        <v>0</v>
      </c>
      <c r="AO144" s="50">
        <v>0</v>
      </c>
      <c r="AP144" s="50">
        <v>0</v>
      </c>
      <c r="AQ144" s="50">
        <v>0</v>
      </c>
      <c r="AR144" s="50">
        <v>0</v>
      </c>
      <c r="AS144" s="50">
        <v>1426997.7527454004</v>
      </c>
      <c r="AT144" s="50">
        <v>243215.52710839408</v>
      </c>
      <c r="AU144" s="50">
        <v>187807.92533195284</v>
      </c>
      <c r="AV144" s="50">
        <v>159223.85730812012</v>
      </c>
      <c r="AW144" s="67">
        <v>1858021.2051857472</v>
      </c>
      <c r="AX144" s="50">
        <v>1798045.2051857472</v>
      </c>
      <c r="AY144" s="50">
        <v>4405</v>
      </c>
      <c r="AZ144" s="50">
        <v>1854505</v>
      </c>
      <c r="BA144" s="50">
        <v>56459.79481425276</v>
      </c>
      <c r="BB144" s="50">
        <v>0</v>
      </c>
      <c r="BC144" s="50">
        <v>1914481</v>
      </c>
      <c r="BD144" s="50">
        <v>1914481.0000000002</v>
      </c>
      <c r="BE144" s="50">
        <v>0</v>
      </c>
      <c r="BF144" s="50">
        <v>1914481</v>
      </c>
      <c r="BG144" s="50">
        <v>1726673.0746680473</v>
      </c>
      <c r="BH144" s="50">
        <v>1726673.0746680473</v>
      </c>
      <c r="BI144" s="50">
        <v>4101.3612224894232</v>
      </c>
      <c r="BJ144" s="50">
        <v>4074.9227915300894</v>
      </c>
      <c r="BK144" s="50">
        <v>0.0064880814464232965</v>
      </c>
      <c r="BL144" s="50">
        <v>0</v>
      </c>
      <c r="BM144" s="50">
        <v>0</v>
      </c>
      <c r="BN144" s="67">
        <v>1914481</v>
      </c>
      <c r="BO144" s="50">
        <v>4405</v>
      </c>
      <c r="BP144" s="50" t="s">
        <v>325</v>
      </c>
      <c r="BQ144" s="50">
        <v>4547.46080760095</v>
      </c>
      <c r="BR144" s="508">
        <v>0.0038838555818256904</v>
      </c>
      <c r="BS144" s="50">
        <v>-3656.8000000000006</v>
      </c>
      <c r="BT144" s="50">
        <v>1910824.2</v>
      </c>
      <c r="BU144" s="50">
        <v>-4210</v>
      </c>
      <c r="BV144" s="67">
        <v>1906614.2</v>
      </c>
      <c r="BY144" s="40">
        <v>8733386</v>
      </c>
    </row>
    <row r="145" spans="1:77">
      <c r="A145" s="40">
        <v>131996</v>
      </c>
      <c r="B145" s="40">
        <v>8732449</v>
      </c>
      <c r="C145" s="40" t="s">
        <v>93</v>
      </c>
      <c r="D145" s="507">
        <v>415</v>
      </c>
      <c r="E145" s="507">
        <v>415</v>
      </c>
      <c r="F145" s="507">
        <v>0</v>
      </c>
      <c r="G145" s="50">
        <v>1406660.4926112616</v>
      </c>
      <c r="H145" s="50">
        <v>0</v>
      </c>
      <c r="I145" s="50">
        <v>0</v>
      </c>
      <c r="J145" s="50">
        <v>38349.577599585769</v>
      </c>
      <c r="K145" s="50">
        <v>0</v>
      </c>
      <c r="L145" s="50">
        <v>59142.239204361336</v>
      </c>
      <c r="M145" s="50">
        <v>0</v>
      </c>
      <c r="N145" s="50">
        <v>0</v>
      </c>
      <c r="O145" s="50">
        <v>0</v>
      </c>
      <c r="P145" s="50">
        <v>0</v>
      </c>
      <c r="Q145" s="50">
        <v>0</v>
      </c>
      <c r="R145" s="50">
        <v>0</v>
      </c>
      <c r="S145" s="50">
        <v>0</v>
      </c>
      <c r="T145" s="50">
        <v>0</v>
      </c>
      <c r="U145" s="50">
        <v>0</v>
      </c>
      <c r="V145" s="50">
        <v>0</v>
      </c>
      <c r="W145" s="50">
        <v>0</v>
      </c>
      <c r="X145" s="50">
        <v>0</v>
      </c>
      <c r="Y145" s="50">
        <v>0</v>
      </c>
      <c r="Z145" s="50">
        <v>44004.710481469112</v>
      </c>
      <c r="AA145" s="50">
        <v>0</v>
      </c>
      <c r="AB145" s="50">
        <v>115481.12224683227</v>
      </c>
      <c r="AC145" s="50">
        <v>0</v>
      </c>
      <c r="AD145" s="50">
        <v>10557.792424108797</v>
      </c>
      <c r="AE145" s="50">
        <v>0</v>
      </c>
      <c r="AF145" s="50">
        <v>127831.92533195284</v>
      </c>
      <c r="AG145" s="50">
        <v>0</v>
      </c>
      <c r="AH145" s="50">
        <v>0</v>
      </c>
      <c r="AI145" s="50">
        <v>0</v>
      </c>
      <c r="AJ145" s="50">
        <v>50400</v>
      </c>
      <c r="AK145" s="50">
        <v>0</v>
      </c>
      <c r="AL145" s="50">
        <v>0</v>
      </c>
      <c r="AM145" s="50">
        <v>0</v>
      </c>
      <c r="AN145" s="50">
        <v>0</v>
      </c>
      <c r="AO145" s="50">
        <v>0</v>
      </c>
      <c r="AP145" s="50">
        <v>0</v>
      </c>
      <c r="AQ145" s="50">
        <v>0</v>
      </c>
      <c r="AR145" s="50">
        <v>0</v>
      </c>
      <c r="AS145" s="50">
        <v>1406660.4926112616</v>
      </c>
      <c r="AT145" s="50">
        <v>267535.44195635727</v>
      </c>
      <c r="AU145" s="50">
        <v>178231.92533195284</v>
      </c>
      <c r="AV145" s="50">
        <v>146115.31624814493</v>
      </c>
      <c r="AW145" s="67">
        <v>1852427.8598995716</v>
      </c>
      <c r="AX145" s="50">
        <v>1802027.8598995716</v>
      </c>
      <c r="AY145" s="50">
        <v>4405</v>
      </c>
      <c r="AZ145" s="50">
        <v>1828075</v>
      </c>
      <c r="BA145" s="50">
        <v>26047.140100428369</v>
      </c>
      <c r="BB145" s="50">
        <v>0</v>
      </c>
      <c r="BC145" s="50">
        <v>1878475</v>
      </c>
      <c r="BD145" s="50">
        <v>1878475</v>
      </c>
      <c r="BE145" s="50">
        <v>0</v>
      </c>
      <c r="BF145" s="50">
        <v>1878475</v>
      </c>
      <c r="BG145" s="50">
        <v>1700243.0746680473</v>
      </c>
      <c r="BH145" s="50">
        <v>1700243.0746680473</v>
      </c>
      <c r="BI145" s="50">
        <v>4096.9712642603545</v>
      </c>
      <c r="BJ145" s="50">
        <v>4070.3750558906645</v>
      </c>
      <c r="BK145" s="50">
        <v>0.0065340928058213767</v>
      </c>
      <c r="BL145" s="50">
        <v>0</v>
      </c>
      <c r="BM145" s="50">
        <v>0</v>
      </c>
      <c r="BN145" s="67">
        <v>1878475</v>
      </c>
      <c r="BO145" s="50">
        <v>4405</v>
      </c>
      <c r="BP145" s="50" t="s">
        <v>325</v>
      </c>
      <c r="BQ145" s="50">
        <v>4526.44578313253</v>
      </c>
      <c r="BR145" s="508">
        <v>0.0019318667309906612</v>
      </c>
      <c r="BS145" s="50">
        <v>-3774.9999999999986</v>
      </c>
      <c r="BT145" s="50">
        <v>1874700</v>
      </c>
      <c r="BU145" s="50">
        <v>-4150</v>
      </c>
      <c r="BV145" s="67">
        <v>1870550</v>
      </c>
      <c r="BY145" s="40">
        <v>8732449</v>
      </c>
    </row>
    <row r="146" spans="1:77">
      <c r="A146" s="40">
        <v>110657</v>
      </c>
      <c r="B146" s="40">
        <v>8732107</v>
      </c>
      <c r="C146" s="40" t="s">
        <v>55</v>
      </c>
      <c r="D146" s="507">
        <v>396</v>
      </c>
      <c r="E146" s="507">
        <v>396</v>
      </c>
      <c r="F146" s="507">
        <v>0</v>
      </c>
      <c r="G146" s="50">
        <v>1342259.1688531556</v>
      </c>
      <c r="H146" s="50">
        <v>0</v>
      </c>
      <c r="I146" s="50">
        <v>0</v>
      </c>
      <c r="J146" s="50">
        <v>32597.140959648026</v>
      </c>
      <c r="K146" s="50">
        <v>0</v>
      </c>
      <c r="L146" s="50">
        <v>49285.199336967809</v>
      </c>
      <c r="M146" s="50">
        <v>0</v>
      </c>
      <c r="N146" s="50">
        <v>4364.2618257862041</v>
      </c>
      <c r="O146" s="50">
        <v>0</v>
      </c>
      <c r="P146" s="50">
        <v>0</v>
      </c>
      <c r="Q146" s="50">
        <v>0</v>
      </c>
      <c r="R146" s="50">
        <v>0</v>
      </c>
      <c r="S146" s="50">
        <v>0</v>
      </c>
      <c r="T146" s="50">
        <v>0</v>
      </c>
      <c r="U146" s="50">
        <v>0</v>
      </c>
      <c r="V146" s="50">
        <v>0</v>
      </c>
      <c r="W146" s="50">
        <v>0</v>
      </c>
      <c r="X146" s="50">
        <v>0</v>
      </c>
      <c r="Y146" s="50">
        <v>0</v>
      </c>
      <c r="Z146" s="50">
        <v>75543.788059663115</v>
      </c>
      <c r="AA146" s="50">
        <v>0</v>
      </c>
      <c r="AB146" s="50">
        <v>129633.94553570087</v>
      </c>
      <c r="AC146" s="50">
        <v>0</v>
      </c>
      <c r="AD146" s="50">
        <v>4001.538737656786</v>
      </c>
      <c r="AE146" s="50">
        <v>0</v>
      </c>
      <c r="AF146" s="50">
        <v>127831.92533195284</v>
      </c>
      <c r="AG146" s="50">
        <v>0</v>
      </c>
      <c r="AH146" s="50">
        <v>0</v>
      </c>
      <c r="AI146" s="50">
        <v>0</v>
      </c>
      <c r="AJ146" s="50">
        <v>33516</v>
      </c>
      <c r="AK146" s="50">
        <v>0</v>
      </c>
      <c r="AL146" s="50">
        <v>0</v>
      </c>
      <c r="AM146" s="50">
        <v>0</v>
      </c>
      <c r="AN146" s="50">
        <v>0</v>
      </c>
      <c r="AO146" s="50">
        <v>0</v>
      </c>
      <c r="AP146" s="50">
        <v>0</v>
      </c>
      <c r="AQ146" s="50">
        <v>0</v>
      </c>
      <c r="AR146" s="50">
        <v>0</v>
      </c>
      <c r="AS146" s="50">
        <v>1342259.1688531556</v>
      </c>
      <c r="AT146" s="50">
        <v>295425.8744554228</v>
      </c>
      <c r="AU146" s="50">
        <v>161347.92533195284</v>
      </c>
      <c r="AV146" s="50">
        <v>150332.25602125598</v>
      </c>
      <c r="AW146" s="67">
        <v>1799032.9686405312</v>
      </c>
      <c r="AX146" s="50">
        <v>1765516.9686405312</v>
      </c>
      <c r="AY146" s="50">
        <v>4405</v>
      </c>
      <c r="AZ146" s="50">
        <v>1744380</v>
      </c>
      <c r="BA146" s="50">
        <v>0</v>
      </c>
      <c r="BB146" s="50">
        <v>0</v>
      </c>
      <c r="BC146" s="50">
        <v>1799032.9686405312</v>
      </c>
      <c r="BD146" s="50">
        <v>1799032.9686405309</v>
      </c>
      <c r="BE146" s="50">
        <v>0</v>
      </c>
      <c r="BF146" s="50">
        <v>1777896</v>
      </c>
      <c r="BG146" s="50">
        <v>1616548.0746680473</v>
      </c>
      <c r="BH146" s="50">
        <v>1637685.0433085784</v>
      </c>
      <c r="BI146" s="50">
        <v>4135.5682911832791</v>
      </c>
      <c r="BJ146" s="50">
        <v>4060.140178506651</v>
      </c>
      <c r="BK146" s="50">
        <v>0.018577711448468065</v>
      </c>
      <c r="BL146" s="50">
        <v>0</v>
      </c>
      <c r="BM146" s="50">
        <v>0</v>
      </c>
      <c r="BN146" s="67">
        <v>1799032.9686405312</v>
      </c>
      <c r="BO146" s="50">
        <v>4458.3761834356847</v>
      </c>
      <c r="BP146" s="50" t="s">
        <v>325</v>
      </c>
      <c r="BQ146" s="50">
        <v>4543.0125470720486</v>
      </c>
      <c r="BR146" s="508">
        <v>0.011910594878294045</v>
      </c>
      <c r="BS146" s="50">
        <v>-3563.4000000000005</v>
      </c>
      <c r="BT146" s="50">
        <v>1795469.5686405313</v>
      </c>
      <c r="BU146" s="50">
        <v>-3960</v>
      </c>
      <c r="BV146" s="67">
        <v>1791509.5686405313</v>
      </c>
      <c r="BY146" s="40">
        <v>8732107</v>
      </c>
    </row>
    <row r="147" spans="1:77">
      <c r="A147" s="40">
        <v>145147</v>
      </c>
      <c r="B147" s="40">
        <v>8732053</v>
      </c>
      <c r="C147" s="40" t="s">
        <v>176</v>
      </c>
      <c r="D147" s="507">
        <v>100</v>
      </c>
      <c r="E147" s="507">
        <v>100</v>
      </c>
      <c r="F147" s="507">
        <v>0</v>
      </c>
      <c r="G147" s="50">
        <v>338954.33556897868</v>
      </c>
      <c r="H147" s="50">
        <v>0</v>
      </c>
      <c r="I147" s="50">
        <v>0</v>
      </c>
      <c r="J147" s="50">
        <v>13422.352159855049</v>
      </c>
      <c r="K147" s="50">
        <v>0</v>
      </c>
      <c r="L147" s="50">
        <v>20418.154011029495</v>
      </c>
      <c r="M147" s="50">
        <v>0</v>
      </c>
      <c r="N147" s="50">
        <v>10208.799592482334</v>
      </c>
      <c r="O147" s="50">
        <v>1412.2845286042768</v>
      </c>
      <c r="P147" s="50">
        <v>17754.434073882338</v>
      </c>
      <c r="Q147" s="50">
        <v>0</v>
      </c>
      <c r="R147" s="50">
        <v>2572.3753913863611</v>
      </c>
      <c r="S147" s="50">
        <v>0</v>
      </c>
      <c r="T147" s="50">
        <v>0</v>
      </c>
      <c r="U147" s="50">
        <v>0</v>
      </c>
      <c r="V147" s="50">
        <v>0</v>
      </c>
      <c r="W147" s="50">
        <v>0</v>
      </c>
      <c r="X147" s="50">
        <v>0</v>
      </c>
      <c r="Y147" s="50">
        <v>0</v>
      </c>
      <c r="Z147" s="50">
        <v>0</v>
      </c>
      <c r="AA147" s="50">
        <v>0</v>
      </c>
      <c r="AB147" s="50">
        <v>18034.621236610779</v>
      </c>
      <c r="AC147" s="50">
        <v>0</v>
      </c>
      <c r="AD147" s="50">
        <v>0</v>
      </c>
      <c r="AE147" s="50">
        <v>0</v>
      </c>
      <c r="AF147" s="50">
        <v>127831.92533195284</v>
      </c>
      <c r="AG147" s="50">
        <v>0</v>
      </c>
      <c r="AH147" s="50">
        <v>0</v>
      </c>
      <c r="AI147" s="50">
        <v>0</v>
      </c>
      <c r="AJ147" s="50">
        <v>2892.8</v>
      </c>
      <c r="AK147" s="50">
        <v>0</v>
      </c>
      <c r="AL147" s="50">
        <v>0</v>
      </c>
      <c r="AM147" s="50">
        <v>0</v>
      </c>
      <c r="AN147" s="50">
        <v>0</v>
      </c>
      <c r="AO147" s="50">
        <v>0</v>
      </c>
      <c r="AP147" s="50">
        <v>0</v>
      </c>
      <c r="AQ147" s="50">
        <v>0</v>
      </c>
      <c r="AR147" s="50">
        <v>0</v>
      </c>
      <c r="AS147" s="50">
        <v>338954.33556897868</v>
      </c>
      <c r="AT147" s="50">
        <v>83823.02099385063</v>
      </c>
      <c r="AU147" s="50">
        <v>130724.72533195284</v>
      </c>
      <c r="AV147" s="50">
        <v>55797.810497468505</v>
      </c>
      <c r="AW147" s="67">
        <v>553502.08189478214</v>
      </c>
      <c r="AX147" s="50">
        <v>550609.28189478209</v>
      </c>
      <c r="AY147" s="50">
        <v>4405</v>
      </c>
      <c r="AZ147" s="50">
        <v>440500</v>
      </c>
      <c r="BA147" s="50">
        <v>0</v>
      </c>
      <c r="BB147" s="50">
        <v>0</v>
      </c>
      <c r="BC147" s="50">
        <v>553502.08189478214</v>
      </c>
      <c r="BD147" s="50">
        <v>553502.08189478214</v>
      </c>
      <c r="BE147" s="50">
        <v>0</v>
      </c>
      <c r="BF147" s="50">
        <v>443392.8</v>
      </c>
      <c r="BG147" s="50">
        <v>312668.07466804719</v>
      </c>
      <c r="BH147" s="50">
        <v>422777.35656282929</v>
      </c>
      <c r="BI147" s="50">
        <v>4227.773565628293</v>
      </c>
      <c r="BJ147" s="50">
        <v>4327.6955289701727</v>
      </c>
      <c r="BK147" s="50">
        <v>-0.023088954080292563</v>
      </c>
      <c r="BL147" s="50">
        <v>0.028088954080292564</v>
      </c>
      <c r="BM147" s="50">
        <v>12156.044098673061</v>
      </c>
      <c r="BN147" s="67">
        <v>565658.12599345518</v>
      </c>
      <c r="BO147" s="50">
        <v>5627.653259934551</v>
      </c>
      <c r="BP147" s="50" t="s">
        <v>325</v>
      </c>
      <c r="BQ147" s="50">
        <v>5656.5812599345518</v>
      </c>
      <c r="BR147" s="508">
        <v>-0.0018854295981801661</v>
      </c>
      <c r="BS147" s="50">
        <v>0</v>
      </c>
      <c r="BT147" s="50">
        <v>565658.12599345518</v>
      </c>
      <c r="BU147" s="50">
        <v>0</v>
      </c>
      <c r="BV147" s="67">
        <v>565658.12599345518</v>
      </c>
      <c r="BY147" s="40">
        <v>8732053</v>
      </c>
    </row>
    <row r="148" spans="1:77">
      <c r="A148" s="40">
        <v>139272</v>
      </c>
      <c r="B148" s="40">
        <v>8734003</v>
      </c>
      <c r="C148" s="40" t="s">
        <v>238</v>
      </c>
      <c r="D148" s="507">
        <v>1239</v>
      </c>
      <c r="E148" s="507">
        <v>0</v>
      </c>
      <c r="F148" s="507">
        <v>1239</v>
      </c>
      <c r="G148" s="50">
        <v>0</v>
      </c>
      <c r="H148" s="50">
        <v>3488463.3342248271</v>
      </c>
      <c r="I148" s="50">
        <v>2741432.547673861</v>
      </c>
      <c r="J148" s="50">
        <v>0</v>
      </c>
      <c r="K148" s="50">
        <v>188871.66967796034</v>
      </c>
      <c r="L148" s="50">
        <v>0</v>
      </c>
      <c r="M148" s="50">
        <v>448490.32053182361</v>
      </c>
      <c r="N148" s="50">
        <v>0</v>
      </c>
      <c r="O148" s="50">
        <v>0</v>
      </c>
      <c r="P148" s="50">
        <v>0</v>
      </c>
      <c r="Q148" s="50">
        <v>0</v>
      </c>
      <c r="R148" s="50">
        <v>0</v>
      </c>
      <c r="S148" s="50">
        <v>0</v>
      </c>
      <c r="T148" s="50">
        <v>85312.829855328746</v>
      </c>
      <c r="U148" s="50">
        <v>77772.74363457656</v>
      </c>
      <c r="V148" s="50">
        <v>94116.255025650316</v>
      </c>
      <c r="W148" s="50">
        <v>65194.281919295943</v>
      </c>
      <c r="X148" s="50">
        <v>2916.1657966351695</v>
      </c>
      <c r="Y148" s="50">
        <v>0</v>
      </c>
      <c r="Z148" s="50">
        <v>0</v>
      </c>
      <c r="AA148" s="50">
        <v>20334.697504597549</v>
      </c>
      <c r="AB148" s="50">
        <v>0</v>
      </c>
      <c r="AC148" s="50">
        <v>649997.5389789379</v>
      </c>
      <c r="AD148" s="50">
        <v>0</v>
      </c>
      <c r="AE148" s="50">
        <v>0</v>
      </c>
      <c r="AF148" s="50">
        <v>127831.92533195284</v>
      </c>
      <c r="AG148" s="50">
        <v>0</v>
      </c>
      <c r="AH148" s="50">
        <v>0</v>
      </c>
      <c r="AI148" s="50">
        <v>0</v>
      </c>
      <c r="AJ148" s="50">
        <v>55808</v>
      </c>
      <c r="AK148" s="50">
        <v>0</v>
      </c>
      <c r="AL148" s="50">
        <v>0</v>
      </c>
      <c r="AM148" s="50">
        <v>0</v>
      </c>
      <c r="AN148" s="50">
        <v>0</v>
      </c>
      <c r="AO148" s="50">
        <v>0</v>
      </c>
      <c r="AP148" s="50">
        <v>0</v>
      </c>
      <c r="AQ148" s="50">
        <v>0</v>
      </c>
      <c r="AR148" s="50">
        <v>0</v>
      </c>
      <c r="AS148" s="50">
        <v>6229895.8818986882</v>
      </c>
      <c r="AT148" s="50">
        <v>1633006.5029248062</v>
      </c>
      <c r="AU148" s="50">
        <v>183639.92533195284</v>
      </c>
      <c r="AV148" s="50">
        <v>974013.05164903682</v>
      </c>
      <c r="AW148" s="67">
        <v>8046542.3101554476</v>
      </c>
      <c r="AX148" s="50">
        <v>7990734.3101554476</v>
      </c>
      <c r="AY148" s="50">
        <v>5715</v>
      </c>
      <c r="AZ148" s="50">
        <v>7080885</v>
      </c>
      <c r="BA148" s="50">
        <v>0</v>
      </c>
      <c r="BB148" s="50">
        <v>0</v>
      </c>
      <c r="BC148" s="50">
        <v>8046542.3101554476</v>
      </c>
      <c r="BD148" s="50">
        <v>0</v>
      </c>
      <c r="BE148" s="50">
        <v>8046542.3101554476</v>
      </c>
      <c r="BF148" s="50">
        <v>7136693</v>
      </c>
      <c r="BG148" s="50">
        <v>6953053.074668047</v>
      </c>
      <c r="BH148" s="50">
        <v>7862902.3848234946</v>
      </c>
      <c r="BI148" s="50">
        <v>6346.1681879124253</v>
      </c>
      <c r="BJ148" s="50">
        <v>6125.8233042201628</v>
      </c>
      <c r="BK148" s="50">
        <v>0.035969839929999935</v>
      </c>
      <c r="BL148" s="50">
        <v>0</v>
      </c>
      <c r="BM148" s="50">
        <v>0</v>
      </c>
      <c r="BN148" s="67">
        <v>8046542.3101554476</v>
      </c>
      <c r="BO148" s="50">
        <v>6449.3416546855915</v>
      </c>
      <c r="BP148" s="50" t="s">
        <v>325</v>
      </c>
      <c r="BQ148" s="50">
        <v>6494.3844311181983</v>
      </c>
      <c r="BR148" s="508">
        <v>0.036401810242557842</v>
      </c>
      <c r="BS148" s="50">
        <v>0</v>
      </c>
      <c r="BT148" s="50">
        <v>8046542.3101554476</v>
      </c>
      <c r="BU148" s="50">
        <v>0</v>
      </c>
      <c r="BV148" s="67">
        <v>8046542.3101554476</v>
      </c>
      <c r="BY148" s="40">
        <v>8734003</v>
      </c>
    </row>
    <row r="149" spans="1:77">
      <c r="A149" s="40">
        <v>140538</v>
      </c>
      <c r="B149" s="40">
        <v>8732088</v>
      </c>
      <c r="C149" s="40" t="s">
        <v>192</v>
      </c>
      <c r="D149" s="507">
        <v>188</v>
      </c>
      <c r="E149" s="507">
        <v>188</v>
      </c>
      <c r="F149" s="507">
        <v>0</v>
      </c>
      <c r="G149" s="50">
        <v>637234.15086968</v>
      </c>
      <c r="H149" s="50">
        <v>0</v>
      </c>
      <c r="I149" s="50">
        <v>0</v>
      </c>
      <c r="J149" s="50">
        <v>38349.577599585849</v>
      </c>
      <c r="K149" s="50">
        <v>0</v>
      </c>
      <c r="L149" s="50">
        <v>59142.239204361322</v>
      </c>
      <c r="M149" s="50">
        <v>0</v>
      </c>
      <c r="N149" s="50">
        <v>2526.6778991393785</v>
      </c>
      <c r="O149" s="50">
        <v>12024.190476536805</v>
      </c>
      <c r="P149" s="50">
        <v>0</v>
      </c>
      <c r="Q149" s="50">
        <v>24927.2254397308</v>
      </c>
      <c r="R149" s="50">
        <v>0</v>
      </c>
      <c r="S149" s="50">
        <v>0</v>
      </c>
      <c r="T149" s="50">
        <v>0</v>
      </c>
      <c r="U149" s="50">
        <v>0</v>
      </c>
      <c r="V149" s="50">
        <v>0</v>
      </c>
      <c r="W149" s="50">
        <v>0</v>
      </c>
      <c r="X149" s="50">
        <v>0</v>
      </c>
      <c r="Y149" s="50">
        <v>0</v>
      </c>
      <c r="Z149" s="50">
        <v>8528.064325891839</v>
      </c>
      <c r="AA149" s="50">
        <v>0</v>
      </c>
      <c r="AB149" s="50">
        <v>69870.582865701334</v>
      </c>
      <c r="AC149" s="50">
        <v>0</v>
      </c>
      <c r="AD149" s="50">
        <v>13892.134485450057</v>
      </c>
      <c r="AE149" s="50">
        <v>0</v>
      </c>
      <c r="AF149" s="50">
        <v>127831.92533195284</v>
      </c>
      <c r="AG149" s="50">
        <v>0</v>
      </c>
      <c r="AH149" s="50">
        <v>0</v>
      </c>
      <c r="AI149" s="50">
        <v>0</v>
      </c>
      <c r="AJ149" s="50">
        <v>5171.2</v>
      </c>
      <c r="AK149" s="50">
        <v>0</v>
      </c>
      <c r="AL149" s="50">
        <v>0</v>
      </c>
      <c r="AM149" s="50">
        <v>0</v>
      </c>
      <c r="AN149" s="50">
        <v>0</v>
      </c>
      <c r="AO149" s="50">
        <v>0</v>
      </c>
      <c r="AP149" s="50">
        <v>0</v>
      </c>
      <c r="AQ149" s="50">
        <v>0</v>
      </c>
      <c r="AR149" s="50">
        <v>0</v>
      </c>
      <c r="AS149" s="50">
        <v>637234.15086968</v>
      </c>
      <c r="AT149" s="50">
        <v>229260.69229639741</v>
      </c>
      <c r="AU149" s="50">
        <v>133003.12533195285</v>
      </c>
      <c r="AV149" s="50">
        <v>109033.56338369634</v>
      </c>
      <c r="AW149" s="67">
        <v>999497.96849803021</v>
      </c>
      <c r="AX149" s="50">
        <v>994326.76849803026</v>
      </c>
      <c r="AY149" s="50">
        <v>4405</v>
      </c>
      <c r="AZ149" s="50">
        <v>828140</v>
      </c>
      <c r="BA149" s="50">
        <v>0</v>
      </c>
      <c r="BB149" s="50">
        <v>0</v>
      </c>
      <c r="BC149" s="50">
        <v>999497.96849803021</v>
      </c>
      <c r="BD149" s="50">
        <v>999497.9684980301</v>
      </c>
      <c r="BE149" s="50">
        <v>0</v>
      </c>
      <c r="BF149" s="50">
        <v>833311.2</v>
      </c>
      <c r="BG149" s="50">
        <v>700308.07466804713</v>
      </c>
      <c r="BH149" s="50">
        <v>866494.84316607739</v>
      </c>
      <c r="BI149" s="50">
        <v>4609.0151232238159</v>
      </c>
      <c r="BJ149" s="50">
        <v>4567.593989863647</v>
      </c>
      <c r="BK149" s="50">
        <v>0.0090684796967703644</v>
      </c>
      <c r="BL149" s="50">
        <v>0</v>
      </c>
      <c r="BM149" s="50">
        <v>0</v>
      </c>
      <c r="BN149" s="67">
        <v>999497.96849803021</v>
      </c>
      <c r="BO149" s="50">
        <v>5288.9721728618633</v>
      </c>
      <c r="BP149" s="50" t="s">
        <v>325</v>
      </c>
      <c r="BQ149" s="50">
        <v>5316.4785558405865</v>
      </c>
      <c r="BR149" s="508">
        <v>-0.014440062835745171</v>
      </c>
      <c r="BS149" s="50">
        <v>0</v>
      </c>
      <c r="BT149" s="50">
        <v>999497.96849803021</v>
      </c>
      <c r="BU149" s="50">
        <v>0</v>
      </c>
      <c r="BV149" s="67">
        <v>999497.96849803021</v>
      </c>
      <c r="BY149" s="40">
        <v>8732088</v>
      </c>
    </row>
    <row r="150" spans="1:77">
      <c r="A150" s="40">
        <v>110658</v>
      </c>
      <c r="B150" s="40">
        <v>8732109</v>
      </c>
      <c r="C150" s="40" t="s">
        <v>56</v>
      </c>
      <c r="D150" s="507">
        <v>235</v>
      </c>
      <c r="E150" s="507">
        <v>235</v>
      </c>
      <c r="F150" s="507">
        <v>0</v>
      </c>
      <c r="G150" s="50">
        <v>796542.6885870999</v>
      </c>
      <c r="H150" s="50">
        <v>0</v>
      </c>
      <c r="I150" s="50">
        <v>0</v>
      </c>
      <c r="J150" s="50">
        <v>9587.3943998964623</v>
      </c>
      <c r="K150" s="50">
        <v>0</v>
      </c>
      <c r="L150" s="50">
        <v>14081.485524847929</v>
      </c>
      <c r="M150" s="50">
        <v>0</v>
      </c>
      <c r="N150" s="50">
        <v>229.69799083085275</v>
      </c>
      <c r="O150" s="50">
        <v>559.26467332729362</v>
      </c>
      <c r="P150" s="50">
        <v>0</v>
      </c>
      <c r="Q150" s="50">
        <v>0</v>
      </c>
      <c r="R150" s="50">
        <v>0</v>
      </c>
      <c r="S150" s="50">
        <v>0</v>
      </c>
      <c r="T150" s="50">
        <v>0</v>
      </c>
      <c r="U150" s="50">
        <v>0</v>
      </c>
      <c r="V150" s="50">
        <v>0</v>
      </c>
      <c r="W150" s="50">
        <v>0</v>
      </c>
      <c r="X150" s="50">
        <v>0</v>
      </c>
      <c r="Y150" s="50">
        <v>0</v>
      </c>
      <c r="Z150" s="50">
        <v>23256.858840033612</v>
      </c>
      <c r="AA150" s="50">
        <v>0</v>
      </c>
      <c r="AB150" s="50">
        <v>63885.583533612749</v>
      </c>
      <c r="AC150" s="50">
        <v>0</v>
      </c>
      <c r="AD150" s="50">
        <v>0</v>
      </c>
      <c r="AE150" s="50">
        <v>0</v>
      </c>
      <c r="AF150" s="50">
        <v>127831.92533195284</v>
      </c>
      <c r="AG150" s="50">
        <v>0</v>
      </c>
      <c r="AH150" s="50">
        <v>0</v>
      </c>
      <c r="AI150" s="50">
        <v>0</v>
      </c>
      <c r="AJ150" s="50">
        <v>26712</v>
      </c>
      <c r="AK150" s="50">
        <v>0</v>
      </c>
      <c r="AL150" s="50">
        <v>0</v>
      </c>
      <c r="AM150" s="50">
        <v>0</v>
      </c>
      <c r="AN150" s="50">
        <v>0</v>
      </c>
      <c r="AO150" s="50">
        <v>0</v>
      </c>
      <c r="AP150" s="50">
        <v>0</v>
      </c>
      <c r="AQ150" s="50">
        <v>0</v>
      </c>
      <c r="AR150" s="50">
        <v>0</v>
      </c>
      <c r="AS150" s="50">
        <v>796542.6885870999</v>
      </c>
      <c r="AT150" s="50">
        <v>111600.2849625489</v>
      </c>
      <c r="AU150" s="50">
        <v>154543.92533195284</v>
      </c>
      <c r="AV150" s="50">
        <v>79499.683895944778</v>
      </c>
      <c r="AW150" s="67">
        <v>1062686.8988816016</v>
      </c>
      <c r="AX150" s="50">
        <v>1035974.8988816016</v>
      </c>
      <c r="AY150" s="50">
        <v>4405</v>
      </c>
      <c r="AZ150" s="50">
        <v>1035175</v>
      </c>
      <c r="BA150" s="50">
        <v>0</v>
      </c>
      <c r="BB150" s="50">
        <v>0</v>
      </c>
      <c r="BC150" s="50">
        <v>1062686.8988816016</v>
      </c>
      <c r="BD150" s="50">
        <v>1062686.8988816019</v>
      </c>
      <c r="BE150" s="50">
        <v>0</v>
      </c>
      <c r="BF150" s="50">
        <v>1061887</v>
      </c>
      <c r="BG150" s="50">
        <v>907343.07466804713</v>
      </c>
      <c r="BH150" s="50">
        <v>908142.97354964877</v>
      </c>
      <c r="BI150" s="50">
        <v>3864.4381853176542</v>
      </c>
      <c r="BJ150" s="50">
        <v>3819.0619140179078</v>
      </c>
      <c r="BK150" s="50">
        <v>0.011881522824542922</v>
      </c>
      <c r="BL150" s="50">
        <v>0</v>
      </c>
      <c r="BM150" s="50">
        <v>0</v>
      </c>
      <c r="BN150" s="67">
        <v>1062686.8988816016</v>
      </c>
      <c r="BO150" s="50">
        <v>4408.4038250280919</v>
      </c>
      <c r="BP150" s="50" t="s">
        <v>325</v>
      </c>
      <c r="BQ150" s="50">
        <v>4522.0719101344748</v>
      </c>
      <c r="BR150" s="508">
        <v>0.0034249720879544476</v>
      </c>
      <c r="BS150" s="50">
        <v>-2019.9999999999998</v>
      </c>
      <c r="BT150" s="50">
        <v>1060666.8988816016</v>
      </c>
      <c r="BU150" s="50">
        <v>-2350</v>
      </c>
      <c r="BV150" s="67">
        <v>1058316.8988816016</v>
      </c>
      <c r="BY150" s="40">
        <v>8732109</v>
      </c>
    </row>
    <row r="151" spans="1:77">
      <c r="A151" s="40">
        <v>139401</v>
      </c>
      <c r="B151" s="40">
        <v>8734005</v>
      </c>
      <c r="C151" s="40" t="s">
        <v>240</v>
      </c>
      <c r="D151" s="507">
        <v>691</v>
      </c>
      <c r="E151" s="507">
        <v>0</v>
      </c>
      <c r="F151" s="507">
        <v>691</v>
      </c>
      <c r="G151" s="50">
        <v>0</v>
      </c>
      <c r="H151" s="50">
        <v>2140865.1694968804</v>
      </c>
      <c r="I151" s="50">
        <v>1308778.2103826094</v>
      </c>
      <c r="J151" s="50">
        <v>0</v>
      </c>
      <c r="K151" s="50">
        <v>138537.8490785039</v>
      </c>
      <c r="L151" s="50">
        <v>0</v>
      </c>
      <c r="M151" s="50">
        <v>320938.027536534</v>
      </c>
      <c r="N151" s="50">
        <v>0</v>
      </c>
      <c r="O151" s="50">
        <v>0</v>
      </c>
      <c r="P151" s="50">
        <v>0</v>
      </c>
      <c r="Q151" s="50">
        <v>0</v>
      </c>
      <c r="R151" s="50">
        <v>0</v>
      </c>
      <c r="S151" s="50">
        <v>0</v>
      </c>
      <c r="T151" s="50">
        <v>60889.941308509144</v>
      </c>
      <c r="U151" s="50">
        <v>143546.26396553311</v>
      </c>
      <c r="V151" s="50">
        <v>619.1858883266483</v>
      </c>
      <c r="W151" s="50">
        <v>0</v>
      </c>
      <c r="X151" s="50">
        <v>0</v>
      </c>
      <c r="Y151" s="50">
        <v>0</v>
      </c>
      <c r="Z151" s="50">
        <v>0</v>
      </c>
      <c r="AA151" s="50">
        <v>54941.60671386584</v>
      </c>
      <c r="AB151" s="50">
        <v>0</v>
      </c>
      <c r="AC151" s="50">
        <v>300697.00143736025</v>
      </c>
      <c r="AD151" s="50">
        <v>0</v>
      </c>
      <c r="AE151" s="50">
        <v>6256.8401119769023</v>
      </c>
      <c r="AF151" s="50">
        <v>127831.92533195284</v>
      </c>
      <c r="AG151" s="50">
        <v>0</v>
      </c>
      <c r="AH151" s="50">
        <v>0</v>
      </c>
      <c r="AI151" s="50">
        <v>0</v>
      </c>
      <c r="AJ151" s="50">
        <v>32512</v>
      </c>
      <c r="AK151" s="50">
        <v>0</v>
      </c>
      <c r="AL151" s="50">
        <v>0</v>
      </c>
      <c r="AM151" s="50">
        <v>0</v>
      </c>
      <c r="AN151" s="50">
        <v>0</v>
      </c>
      <c r="AO151" s="50">
        <v>0</v>
      </c>
      <c r="AP151" s="50">
        <v>0</v>
      </c>
      <c r="AQ151" s="50">
        <v>0</v>
      </c>
      <c r="AR151" s="50">
        <v>0</v>
      </c>
      <c r="AS151" s="50">
        <v>3449643.3798794895</v>
      </c>
      <c r="AT151" s="50">
        <v>1026426.7160406099</v>
      </c>
      <c r="AU151" s="50">
        <v>160343.92533195284</v>
      </c>
      <c r="AV151" s="50">
        <v>542031.38447286189</v>
      </c>
      <c r="AW151" s="67">
        <v>4636414.0212520519</v>
      </c>
      <c r="AX151" s="50">
        <v>4603902.0212520519</v>
      </c>
      <c r="AY151" s="50">
        <v>5715</v>
      </c>
      <c r="AZ151" s="50">
        <v>3949065</v>
      </c>
      <c r="BA151" s="50">
        <v>0</v>
      </c>
      <c r="BB151" s="50">
        <v>0</v>
      </c>
      <c r="BC151" s="50">
        <v>4636414.0212520519</v>
      </c>
      <c r="BD151" s="50">
        <v>0</v>
      </c>
      <c r="BE151" s="50">
        <v>4636414.0212520519</v>
      </c>
      <c r="BF151" s="50">
        <v>3981577</v>
      </c>
      <c r="BG151" s="50">
        <v>3821233.074668047</v>
      </c>
      <c r="BH151" s="50">
        <v>4476070.0959200989</v>
      </c>
      <c r="BI151" s="50">
        <v>6477.6701822287969</v>
      </c>
      <c r="BJ151" s="50">
        <v>6359.24130059651</v>
      </c>
      <c r="BK151" s="50">
        <v>0.018623114933722994</v>
      </c>
      <c r="BL151" s="50">
        <v>0</v>
      </c>
      <c r="BM151" s="50">
        <v>0</v>
      </c>
      <c r="BN151" s="67">
        <v>4636414.0212520519</v>
      </c>
      <c r="BO151" s="50">
        <v>6662.6657326368331</v>
      </c>
      <c r="BP151" s="50" t="s">
        <v>325</v>
      </c>
      <c r="BQ151" s="50">
        <v>6709.7163838669348</v>
      </c>
      <c r="BR151" s="508">
        <v>0.014099706939533441</v>
      </c>
      <c r="BS151" s="50">
        <v>0</v>
      </c>
      <c r="BT151" s="50">
        <v>4636414.0212520519</v>
      </c>
      <c r="BU151" s="50">
        <v>0</v>
      </c>
      <c r="BV151" s="67">
        <v>4636414.0212520519</v>
      </c>
      <c r="BY151" s="40">
        <v>8734005</v>
      </c>
    </row>
    <row r="152" spans="1:77">
      <c r="A152" s="40">
        <v>148128</v>
      </c>
      <c r="B152" s="40">
        <v>8734028</v>
      </c>
      <c r="C152" s="40" t="s">
        <v>250</v>
      </c>
      <c r="D152" s="507">
        <v>550</v>
      </c>
      <c r="E152" s="507">
        <v>0</v>
      </c>
      <c r="F152" s="507">
        <v>550</v>
      </c>
      <c r="G152" s="50">
        <v>0</v>
      </c>
      <c r="H152" s="50">
        <v>1672550.9136694376</v>
      </c>
      <c r="I152" s="50">
        <v>1077183.7122490613</v>
      </c>
      <c r="J152" s="50">
        <v>0</v>
      </c>
      <c r="K152" s="50">
        <v>41688.776931173685</v>
      </c>
      <c r="L152" s="50">
        <v>0</v>
      </c>
      <c r="M152" s="50">
        <v>95501.5703516219</v>
      </c>
      <c r="N152" s="50">
        <v>0</v>
      </c>
      <c r="O152" s="50">
        <v>0</v>
      </c>
      <c r="P152" s="50">
        <v>0</v>
      </c>
      <c r="Q152" s="50">
        <v>0</v>
      </c>
      <c r="R152" s="50">
        <v>0</v>
      </c>
      <c r="S152" s="50">
        <v>0</v>
      </c>
      <c r="T152" s="50">
        <v>0</v>
      </c>
      <c r="U152" s="50">
        <v>14655.249335851733</v>
      </c>
      <c r="V152" s="50">
        <v>0</v>
      </c>
      <c r="W152" s="50">
        <v>0</v>
      </c>
      <c r="X152" s="50">
        <v>0</v>
      </c>
      <c r="Y152" s="50">
        <v>4375.4034935287636</v>
      </c>
      <c r="Z152" s="50">
        <v>0</v>
      </c>
      <c r="AA152" s="50">
        <v>44177.461079822679</v>
      </c>
      <c r="AB152" s="50">
        <v>0</v>
      </c>
      <c r="AC152" s="50">
        <v>174737.43780173047</v>
      </c>
      <c r="AD152" s="50">
        <v>0</v>
      </c>
      <c r="AE152" s="50">
        <v>12764.886837249751</v>
      </c>
      <c r="AF152" s="50">
        <v>127831.92533195284</v>
      </c>
      <c r="AG152" s="50">
        <v>0</v>
      </c>
      <c r="AH152" s="50">
        <v>0</v>
      </c>
      <c r="AI152" s="50">
        <v>0</v>
      </c>
      <c r="AJ152" s="50">
        <v>55808</v>
      </c>
      <c r="AK152" s="50">
        <v>0</v>
      </c>
      <c r="AL152" s="50">
        <v>0</v>
      </c>
      <c r="AM152" s="50">
        <v>0</v>
      </c>
      <c r="AN152" s="50">
        <v>0</v>
      </c>
      <c r="AO152" s="50">
        <v>0</v>
      </c>
      <c r="AP152" s="50">
        <v>0</v>
      </c>
      <c r="AQ152" s="50">
        <v>0</v>
      </c>
      <c r="AR152" s="50">
        <v>0</v>
      </c>
      <c r="AS152" s="50">
        <v>2749734.6259184992</v>
      </c>
      <c r="AT152" s="50">
        <v>387900.78583097894</v>
      </c>
      <c r="AU152" s="50">
        <v>183639.92533195284</v>
      </c>
      <c r="AV152" s="50">
        <v>271607.94891620352</v>
      </c>
      <c r="AW152" s="67">
        <v>3321275.3370814309</v>
      </c>
      <c r="AX152" s="50">
        <v>3265467.3370814309</v>
      </c>
      <c r="AY152" s="50">
        <v>5635.5</v>
      </c>
      <c r="AZ152" s="50">
        <v>3099525</v>
      </c>
      <c r="BA152" s="50">
        <v>0</v>
      </c>
      <c r="BB152" s="50">
        <v>0</v>
      </c>
      <c r="BC152" s="50">
        <v>3321275.3370814309</v>
      </c>
      <c r="BD152" s="50">
        <v>0</v>
      </c>
      <c r="BE152" s="50">
        <v>3321275.3370814309</v>
      </c>
      <c r="BF152" s="50">
        <v>3155333</v>
      </c>
      <c r="BG152" s="50">
        <v>2971693.074668047</v>
      </c>
      <c r="BH152" s="50">
        <v>3137635.411749478</v>
      </c>
      <c r="BI152" s="50">
        <v>5704.7916577263231</v>
      </c>
      <c r="BJ152" s="50">
        <v>5472.4553029489462</v>
      </c>
      <c r="BK152" s="50">
        <v>0.04245559660435741</v>
      </c>
      <c r="BL152" s="50">
        <v>0</v>
      </c>
      <c r="BM152" s="50">
        <v>0</v>
      </c>
      <c r="BN152" s="67">
        <v>3321275.3370814309</v>
      </c>
      <c r="BO152" s="50">
        <v>5937.213340148056</v>
      </c>
      <c r="BP152" s="50" t="s">
        <v>325</v>
      </c>
      <c r="BQ152" s="50">
        <v>6038.6824310571474</v>
      </c>
      <c r="BR152" s="508">
        <v>0.022449027010233991</v>
      </c>
      <c r="BS152" s="50">
        <v>0</v>
      </c>
      <c r="BT152" s="50">
        <v>3321275.3370814309</v>
      </c>
      <c r="BU152" s="50">
        <v>0</v>
      </c>
      <c r="BV152" s="67">
        <v>3321275.3370814309</v>
      </c>
      <c r="BY152" s="40">
        <v>8734028</v>
      </c>
    </row>
    <row r="153" spans="1:77">
      <c r="A153" s="40">
        <v>147110</v>
      </c>
      <c r="B153" s="40">
        <v>8732096</v>
      </c>
      <c r="C153" s="40" t="s">
        <v>196</v>
      </c>
      <c r="D153" s="507">
        <v>109</v>
      </c>
      <c r="E153" s="507">
        <v>109</v>
      </c>
      <c r="F153" s="507">
        <v>0</v>
      </c>
      <c r="G153" s="50">
        <v>369460.22577018675</v>
      </c>
      <c r="H153" s="50">
        <v>0</v>
      </c>
      <c r="I153" s="50">
        <v>0</v>
      </c>
      <c r="J153" s="50">
        <v>11025.503559880952</v>
      </c>
      <c r="K153" s="50">
        <v>0</v>
      </c>
      <c r="L153" s="50">
        <v>16193.708353575148</v>
      </c>
      <c r="M153" s="50">
        <v>0</v>
      </c>
      <c r="N153" s="50">
        <v>0</v>
      </c>
      <c r="O153" s="50">
        <v>1118.5293466545866</v>
      </c>
      <c r="P153" s="50">
        <v>0</v>
      </c>
      <c r="Q153" s="50">
        <v>0</v>
      </c>
      <c r="R153" s="50">
        <v>0</v>
      </c>
      <c r="S153" s="50">
        <v>2007.3607024783212</v>
      </c>
      <c r="T153" s="50">
        <v>0</v>
      </c>
      <c r="U153" s="50">
        <v>0</v>
      </c>
      <c r="V153" s="50">
        <v>0</v>
      </c>
      <c r="W153" s="50">
        <v>0</v>
      </c>
      <c r="X153" s="50">
        <v>0</v>
      </c>
      <c r="Y153" s="50">
        <v>0</v>
      </c>
      <c r="Z153" s="50">
        <v>3094.9503368129849</v>
      </c>
      <c r="AA153" s="50">
        <v>0</v>
      </c>
      <c r="AB153" s="50">
        <v>35339.043126188444</v>
      </c>
      <c r="AC153" s="50">
        <v>0</v>
      </c>
      <c r="AD153" s="50">
        <v>0</v>
      </c>
      <c r="AE153" s="50">
        <v>0</v>
      </c>
      <c r="AF153" s="50">
        <v>127831.92533195284</v>
      </c>
      <c r="AG153" s="50">
        <v>30668.090787716948</v>
      </c>
      <c r="AH153" s="50">
        <v>0</v>
      </c>
      <c r="AI153" s="50">
        <v>0</v>
      </c>
      <c r="AJ153" s="50">
        <v>2995.2</v>
      </c>
      <c r="AK153" s="50">
        <v>0</v>
      </c>
      <c r="AL153" s="50">
        <v>0</v>
      </c>
      <c r="AM153" s="50">
        <v>0</v>
      </c>
      <c r="AN153" s="50">
        <v>0</v>
      </c>
      <c r="AO153" s="50">
        <v>0</v>
      </c>
      <c r="AP153" s="50">
        <v>0</v>
      </c>
      <c r="AQ153" s="50">
        <v>0</v>
      </c>
      <c r="AR153" s="50">
        <v>0</v>
      </c>
      <c r="AS153" s="50">
        <v>369460.22577018675</v>
      </c>
      <c r="AT153" s="50">
        <v>68779.095425590436</v>
      </c>
      <c r="AU153" s="50">
        <v>161495.21611966979</v>
      </c>
      <c r="AV153" s="50">
        <v>43136.5216811913</v>
      </c>
      <c r="AW153" s="67">
        <v>599734.53731544688</v>
      </c>
      <c r="AX153" s="50">
        <v>596739.33731544693</v>
      </c>
      <c r="AY153" s="50">
        <v>4405</v>
      </c>
      <c r="AZ153" s="50">
        <v>480145</v>
      </c>
      <c r="BA153" s="50">
        <v>0</v>
      </c>
      <c r="BB153" s="50">
        <v>0</v>
      </c>
      <c r="BC153" s="50">
        <v>599734.53731544688</v>
      </c>
      <c r="BD153" s="50">
        <v>599734.537315447</v>
      </c>
      <c r="BE153" s="50">
        <v>0</v>
      </c>
      <c r="BF153" s="50">
        <v>483140.2</v>
      </c>
      <c r="BG153" s="50">
        <v>321644.98388033023</v>
      </c>
      <c r="BH153" s="50">
        <v>438239.3211957771</v>
      </c>
      <c r="BI153" s="50">
        <v>4020.5442311539182</v>
      </c>
      <c r="BJ153" s="50">
        <v>3746.6607370275219</v>
      </c>
      <c r="BK153" s="50">
        <v>0.073100692416492044</v>
      </c>
      <c r="BL153" s="50">
        <v>0</v>
      </c>
      <c r="BM153" s="50">
        <v>0</v>
      </c>
      <c r="BN153" s="67">
        <v>599734.53731544688</v>
      </c>
      <c r="BO153" s="50">
        <v>5474.67281940777</v>
      </c>
      <c r="BP153" s="50" t="s">
        <v>325</v>
      </c>
      <c r="BQ153" s="50">
        <v>5502.1517184903387</v>
      </c>
      <c r="BR153" s="508">
        <v>0.079363373441801555</v>
      </c>
      <c r="BS153" s="50">
        <v>0</v>
      </c>
      <c r="BT153" s="50">
        <v>599734.53731544688</v>
      </c>
      <c r="BU153" s="50">
        <v>0</v>
      </c>
      <c r="BV153" s="67">
        <v>599734.53731544688</v>
      </c>
      <c r="BY153" s="40">
        <v>8732096</v>
      </c>
    </row>
    <row r="154" spans="1:77">
      <c r="A154" s="40">
        <v>147441</v>
      </c>
      <c r="B154" s="40">
        <v>8732098</v>
      </c>
      <c r="C154" s="40" t="s">
        <v>197</v>
      </c>
      <c r="D154" s="507">
        <v>80</v>
      </c>
      <c r="E154" s="507">
        <v>80</v>
      </c>
      <c r="F154" s="507">
        <v>0</v>
      </c>
      <c r="G154" s="50">
        <v>271163.46845518297</v>
      </c>
      <c r="H154" s="50">
        <v>0</v>
      </c>
      <c r="I154" s="50">
        <v>0</v>
      </c>
      <c r="J154" s="50">
        <v>7669.91551991717</v>
      </c>
      <c r="K154" s="50">
        <v>0</v>
      </c>
      <c r="L154" s="50">
        <v>11265.188419878343</v>
      </c>
      <c r="M154" s="50">
        <v>0</v>
      </c>
      <c r="N154" s="50">
        <v>0</v>
      </c>
      <c r="O154" s="50">
        <v>0</v>
      </c>
      <c r="P154" s="50">
        <v>0</v>
      </c>
      <c r="Q154" s="50">
        <v>0</v>
      </c>
      <c r="R154" s="50">
        <v>0</v>
      </c>
      <c r="S154" s="50">
        <v>0</v>
      </c>
      <c r="T154" s="50">
        <v>0</v>
      </c>
      <c r="U154" s="50">
        <v>0</v>
      </c>
      <c r="V154" s="50">
        <v>0</v>
      </c>
      <c r="W154" s="50">
        <v>0</v>
      </c>
      <c r="X154" s="50">
        <v>0</v>
      </c>
      <c r="Y154" s="50">
        <v>0</v>
      </c>
      <c r="Z154" s="50">
        <v>691.62795422138856</v>
      </c>
      <c r="AA154" s="50">
        <v>0</v>
      </c>
      <c r="AB154" s="50">
        <v>29430.589525683761</v>
      </c>
      <c r="AC154" s="50">
        <v>0</v>
      </c>
      <c r="AD154" s="50">
        <v>0</v>
      </c>
      <c r="AE154" s="50">
        <v>0</v>
      </c>
      <c r="AF154" s="50">
        <v>127831.92533195284</v>
      </c>
      <c r="AG154" s="50">
        <v>52466.488651535372</v>
      </c>
      <c r="AH154" s="50">
        <v>0</v>
      </c>
      <c r="AI154" s="50">
        <v>0</v>
      </c>
      <c r="AJ154" s="50">
        <v>2969.6</v>
      </c>
      <c r="AK154" s="50">
        <v>0</v>
      </c>
      <c r="AL154" s="50">
        <v>0</v>
      </c>
      <c r="AM154" s="50">
        <v>0</v>
      </c>
      <c r="AN154" s="50">
        <v>0</v>
      </c>
      <c r="AO154" s="50">
        <v>0</v>
      </c>
      <c r="AP154" s="50">
        <v>0</v>
      </c>
      <c r="AQ154" s="50">
        <v>0</v>
      </c>
      <c r="AR154" s="50">
        <v>0</v>
      </c>
      <c r="AS154" s="50">
        <v>271163.46845518297</v>
      </c>
      <c r="AT154" s="50">
        <v>49057.32141970066</v>
      </c>
      <c r="AU154" s="50">
        <v>183268.01398348823</v>
      </c>
      <c r="AV154" s="50">
        <v>31407.083787848223</v>
      </c>
      <c r="AW154" s="67">
        <v>503488.8038583718</v>
      </c>
      <c r="AX154" s="50">
        <v>500519.20385837182</v>
      </c>
      <c r="AY154" s="50">
        <v>4405</v>
      </c>
      <c r="AZ154" s="50">
        <v>352400</v>
      </c>
      <c r="BA154" s="50">
        <v>0</v>
      </c>
      <c r="BB154" s="50">
        <v>0</v>
      </c>
      <c r="BC154" s="50">
        <v>503488.8038583718</v>
      </c>
      <c r="BD154" s="50">
        <v>503488.80385837192</v>
      </c>
      <c r="BE154" s="50">
        <v>0</v>
      </c>
      <c r="BF154" s="50">
        <v>355369.6</v>
      </c>
      <c r="BG154" s="50">
        <v>172101.58601651175</v>
      </c>
      <c r="BH154" s="50">
        <v>320220.7898748836</v>
      </c>
      <c r="BI154" s="50">
        <v>4002.7598734360449</v>
      </c>
      <c r="BJ154" s="50">
        <v>3817.4513496060204</v>
      </c>
      <c r="BK154" s="50">
        <v>0.048542471628132029</v>
      </c>
      <c r="BL154" s="50">
        <v>0</v>
      </c>
      <c r="BM154" s="50">
        <v>0</v>
      </c>
      <c r="BN154" s="67">
        <v>503488.8038583718</v>
      </c>
      <c r="BO154" s="50">
        <v>6256.490048229648</v>
      </c>
      <c r="BP154" s="50" t="s">
        <v>325</v>
      </c>
      <c r="BQ154" s="50">
        <v>6293.6100482296479</v>
      </c>
      <c r="BR154" s="508">
        <v>0.05923287272693134</v>
      </c>
      <c r="BS154" s="50">
        <v>0</v>
      </c>
      <c r="BT154" s="50">
        <v>503488.8038583718</v>
      </c>
      <c r="BU154" s="50">
        <v>0</v>
      </c>
      <c r="BV154" s="67">
        <v>503488.8038583718</v>
      </c>
      <c r="BY154" s="40">
        <v>8732098</v>
      </c>
    </row>
    <row r="155" spans="1:77">
      <c r="A155" s="40">
        <v>134979</v>
      </c>
      <c r="B155" s="40">
        <v>8733390</v>
      </c>
      <c r="C155" s="40" t="s">
        <v>138</v>
      </c>
      <c r="D155" s="507">
        <v>150</v>
      </c>
      <c r="E155" s="507">
        <v>150</v>
      </c>
      <c r="F155" s="507">
        <v>0</v>
      </c>
      <c r="G155" s="50">
        <v>508431.503353468</v>
      </c>
      <c r="H155" s="50">
        <v>0</v>
      </c>
      <c r="I155" s="50">
        <v>0</v>
      </c>
      <c r="J155" s="50">
        <v>26365.334599715294</v>
      </c>
      <c r="K155" s="50">
        <v>0</v>
      </c>
      <c r="L155" s="50">
        <v>39428.159469574166</v>
      </c>
      <c r="M155" s="50">
        <v>0</v>
      </c>
      <c r="N155" s="50">
        <v>3445.4698624627913</v>
      </c>
      <c r="O155" s="50">
        <v>10626.028793218566</v>
      </c>
      <c r="P155" s="50">
        <v>0</v>
      </c>
      <c r="Q155" s="50">
        <v>0</v>
      </c>
      <c r="R155" s="50">
        <v>0</v>
      </c>
      <c r="S155" s="50">
        <v>0</v>
      </c>
      <c r="T155" s="50">
        <v>0</v>
      </c>
      <c r="U155" s="50">
        <v>0</v>
      </c>
      <c r="V155" s="50">
        <v>0</v>
      </c>
      <c r="W155" s="50">
        <v>0</v>
      </c>
      <c r="X155" s="50">
        <v>0</v>
      </c>
      <c r="Y155" s="50">
        <v>0</v>
      </c>
      <c r="Z155" s="50">
        <v>14591.501973124872</v>
      </c>
      <c r="AA155" s="50">
        <v>0</v>
      </c>
      <c r="AB155" s="50">
        <v>82800.224362742156</v>
      </c>
      <c r="AC155" s="50">
        <v>0</v>
      </c>
      <c r="AD155" s="50">
        <v>1887.5182724796123</v>
      </c>
      <c r="AE155" s="50">
        <v>0</v>
      </c>
      <c r="AF155" s="50">
        <v>127831.92533195284</v>
      </c>
      <c r="AG155" s="50">
        <v>0</v>
      </c>
      <c r="AH155" s="50">
        <v>0</v>
      </c>
      <c r="AI155" s="50">
        <v>0</v>
      </c>
      <c r="AJ155" s="50">
        <v>38154.44</v>
      </c>
      <c r="AK155" s="50">
        <v>0</v>
      </c>
      <c r="AL155" s="50">
        <v>0</v>
      </c>
      <c r="AM155" s="50">
        <v>0</v>
      </c>
      <c r="AN155" s="50">
        <v>0</v>
      </c>
      <c r="AO155" s="50">
        <v>0</v>
      </c>
      <c r="AP155" s="50">
        <v>0</v>
      </c>
      <c r="AQ155" s="50">
        <v>0</v>
      </c>
      <c r="AR155" s="50">
        <v>0</v>
      </c>
      <c r="AS155" s="50">
        <v>508431.503353468</v>
      </c>
      <c r="AT155" s="50">
        <v>179144.23733331746</v>
      </c>
      <c r="AU155" s="50">
        <v>165986.36533195284</v>
      </c>
      <c r="AV155" s="50">
        <v>84898.964563132</v>
      </c>
      <c r="AW155" s="67">
        <v>853562.10601873824</v>
      </c>
      <c r="AX155" s="50">
        <v>815407.66601873818</v>
      </c>
      <c r="AY155" s="50">
        <v>4405</v>
      </c>
      <c r="AZ155" s="50">
        <v>660750</v>
      </c>
      <c r="BA155" s="50">
        <v>0</v>
      </c>
      <c r="BB155" s="50">
        <v>0</v>
      </c>
      <c r="BC155" s="50">
        <v>853562.10601873824</v>
      </c>
      <c r="BD155" s="50">
        <v>853562.10601873847</v>
      </c>
      <c r="BE155" s="50">
        <v>0</v>
      </c>
      <c r="BF155" s="50">
        <v>698904.44</v>
      </c>
      <c r="BG155" s="50">
        <v>532918.074668047</v>
      </c>
      <c r="BH155" s="50">
        <v>687575.74068678543</v>
      </c>
      <c r="BI155" s="50">
        <v>4583.8382712452358</v>
      </c>
      <c r="BJ155" s="50">
        <v>4514.0976273535753</v>
      </c>
      <c r="BK155" s="50">
        <v>0.015449520513039171</v>
      </c>
      <c r="BL155" s="50">
        <v>0</v>
      </c>
      <c r="BM155" s="50">
        <v>0</v>
      </c>
      <c r="BN155" s="67">
        <v>853562.10601873824</v>
      </c>
      <c r="BO155" s="50">
        <v>5436.0511067915877</v>
      </c>
      <c r="BP155" s="50" t="s">
        <v>325</v>
      </c>
      <c r="BQ155" s="50">
        <v>5690.4140401249215</v>
      </c>
      <c r="BR155" s="508">
        <v>0.037731976941713041</v>
      </c>
      <c r="BS155" s="50">
        <v>-1485.7500000000002</v>
      </c>
      <c r="BT155" s="50">
        <v>852076.35601873824</v>
      </c>
      <c r="BU155" s="50">
        <v>-1500</v>
      </c>
      <c r="BV155" s="67">
        <v>850576.35601873824</v>
      </c>
      <c r="BY155" s="40">
        <v>8733390</v>
      </c>
    </row>
    <row r="156" spans="1:77">
      <c r="A156" s="40">
        <v>143836</v>
      </c>
      <c r="B156" s="40">
        <v>8732044</v>
      </c>
      <c r="C156" s="40" t="s">
        <v>623</v>
      </c>
      <c r="D156" s="507">
        <v>372</v>
      </c>
      <c r="E156" s="507">
        <v>372</v>
      </c>
      <c r="F156" s="507">
        <v>0</v>
      </c>
      <c r="G156" s="50">
        <v>1260910.1283166008</v>
      </c>
      <c r="H156" s="50">
        <v>0</v>
      </c>
      <c r="I156" s="50">
        <v>0</v>
      </c>
      <c r="J156" s="50">
        <v>89642.137639031964</v>
      </c>
      <c r="K156" s="50">
        <v>0</v>
      </c>
      <c r="L156" s="50">
        <v>133774.11248605532</v>
      </c>
      <c r="M156" s="50">
        <v>0</v>
      </c>
      <c r="N156" s="50">
        <v>17734.418461883972</v>
      </c>
      <c r="O156" s="50">
        <v>9813.5121923468469</v>
      </c>
      <c r="P156" s="50">
        <v>3965.4600287442358</v>
      </c>
      <c r="Q156" s="50">
        <v>56237.433134918225</v>
      </c>
      <c r="R156" s="50">
        <v>64859.304561051511</v>
      </c>
      <c r="S156" s="50">
        <v>0</v>
      </c>
      <c r="T156" s="50">
        <v>0</v>
      </c>
      <c r="U156" s="50">
        <v>0</v>
      </c>
      <c r="V156" s="50">
        <v>0</v>
      </c>
      <c r="W156" s="50">
        <v>0</v>
      </c>
      <c r="X156" s="50">
        <v>0</v>
      </c>
      <c r="Y156" s="50">
        <v>0</v>
      </c>
      <c r="Z156" s="50">
        <v>57018.446971815087</v>
      </c>
      <c r="AA156" s="50">
        <v>0</v>
      </c>
      <c r="AB156" s="50">
        <v>198173.970851558</v>
      </c>
      <c r="AC156" s="50">
        <v>0</v>
      </c>
      <c r="AD156" s="50">
        <v>10079.347575041136</v>
      </c>
      <c r="AE156" s="50">
        <v>0</v>
      </c>
      <c r="AF156" s="50">
        <v>127831.92533195284</v>
      </c>
      <c r="AG156" s="50">
        <v>0</v>
      </c>
      <c r="AH156" s="50">
        <v>0</v>
      </c>
      <c r="AI156" s="50">
        <v>0</v>
      </c>
      <c r="AJ156" s="50">
        <v>14745.6</v>
      </c>
      <c r="AK156" s="50">
        <v>0</v>
      </c>
      <c r="AL156" s="50">
        <v>0</v>
      </c>
      <c r="AM156" s="50">
        <v>0</v>
      </c>
      <c r="AN156" s="50">
        <v>0</v>
      </c>
      <c r="AO156" s="50">
        <v>0</v>
      </c>
      <c r="AP156" s="50">
        <v>0</v>
      </c>
      <c r="AQ156" s="50">
        <v>0</v>
      </c>
      <c r="AR156" s="50">
        <v>0</v>
      </c>
      <c r="AS156" s="50">
        <v>1260910.1283166008</v>
      </c>
      <c r="AT156" s="50">
        <v>641298.14390244626</v>
      </c>
      <c r="AU156" s="50">
        <v>142577.52533195284</v>
      </c>
      <c r="AV156" s="50">
        <v>301632.11587891448</v>
      </c>
      <c r="AW156" s="67">
        <v>2044785.7975509998</v>
      </c>
      <c r="AX156" s="50">
        <v>2030040.1975509997</v>
      </c>
      <c r="AY156" s="50">
        <v>4405</v>
      </c>
      <c r="AZ156" s="50">
        <v>1638660</v>
      </c>
      <c r="BA156" s="50">
        <v>0</v>
      </c>
      <c r="BB156" s="50">
        <v>0</v>
      </c>
      <c r="BC156" s="50">
        <v>2044785.7975509998</v>
      </c>
      <c r="BD156" s="50">
        <v>2044785.7975510003</v>
      </c>
      <c r="BE156" s="50">
        <v>0</v>
      </c>
      <c r="BF156" s="50">
        <v>1653405.6</v>
      </c>
      <c r="BG156" s="50">
        <v>1510828.0746680473</v>
      </c>
      <c r="BH156" s="50">
        <v>1902208.272219047</v>
      </c>
      <c r="BI156" s="50">
        <v>5113.4630973630292</v>
      </c>
      <c r="BJ156" s="50">
        <v>4868.0492891382519</v>
      </c>
      <c r="BK156" s="50">
        <v>0.050413172432816671</v>
      </c>
      <c r="BL156" s="50">
        <v>0</v>
      </c>
      <c r="BM156" s="50">
        <v>0</v>
      </c>
      <c r="BN156" s="67">
        <v>2044785.7975509998</v>
      </c>
      <c r="BO156" s="50">
        <v>5457.0973052446225</v>
      </c>
      <c r="BP156" s="50" t="s">
        <v>325</v>
      </c>
      <c r="BQ156" s="50">
        <v>5496.7360149220422</v>
      </c>
      <c r="BR156" s="508">
        <v>0.044327326671904643</v>
      </c>
      <c r="BS156" s="50">
        <v>0</v>
      </c>
      <c r="BT156" s="50">
        <v>2044785.7975509998</v>
      </c>
      <c r="BU156" s="50">
        <v>0</v>
      </c>
      <c r="BV156" s="67">
        <v>2044785.7975509998</v>
      </c>
      <c r="BY156" s="40">
        <v>8732044</v>
      </c>
    </row>
    <row r="157" spans="1:77">
      <c r="A157" s="40">
        <v>110616</v>
      </c>
      <c r="B157" s="40">
        <v>8732031</v>
      </c>
      <c r="C157" s="40" t="s">
        <v>37</v>
      </c>
      <c r="D157" s="507">
        <v>210</v>
      </c>
      <c r="E157" s="507">
        <v>210</v>
      </c>
      <c r="F157" s="507">
        <v>0</v>
      </c>
      <c r="G157" s="50">
        <v>711804.10469485528</v>
      </c>
      <c r="H157" s="50">
        <v>0</v>
      </c>
      <c r="I157" s="50">
        <v>0</v>
      </c>
      <c r="J157" s="50">
        <v>12942.982439860269</v>
      </c>
      <c r="K157" s="50">
        <v>0</v>
      </c>
      <c r="L157" s="50">
        <v>19010.005458544769</v>
      </c>
      <c r="M157" s="50">
        <v>0</v>
      </c>
      <c r="N157" s="50">
        <v>229.69799083085263</v>
      </c>
      <c r="O157" s="50">
        <v>2516.6910299728238</v>
      </c>
      <c r="P157" s="50">
        <v>0</v>
      </c>
      <c r="Q157" s="50">
        <v>0</v>
      </c>
      <c r="R157" s="50">
        <v>0</v>
      </c>
      <c r="S157" s="50">
        <v>0</v>
      </c>
      <c r="T157" s="50">
        <v>0</v>
      </c>
      <c r="U157" s="50">
        <v>0</v>
      </c>
      <c r="V157" s="50">
        <v>0</v>
      </c>
      <c r="W157" s="50">
        <v>0</v>
      </c>
      <c r="X157" s="50">
        <v>0</v>
      </c>
      <c r="Y157" s="50">
        <v>0</v>
      </c>
      <c r="Z157" s="50">
        <v>5758.10965437569</v>
      </c>
      <c r="AA157" s="50">
        <v>0</v>
      </c>
      <c r="AB157" s="50">
        <v>67750.576051136188</v>
      </c>
      <c r="AC157" s="50">
        <v>0</v>
      </c>
      <c r="AD157" s="50">
        <v>0</v>
      </c>
      <c r="AE157" s="50">
        <v>0</v>
      </c>
      <c r="AF157" s="50">
        <v>127831.92533195284</v>
      </c>
      <c r="AG157" s="50">
        <v>0</v>
      </c>
      <c r="AH157" s="50">
        <v>0</v>
      </c>
      <c r="AI157" s="50">
        <v>0</v>
      </c>
      <c r="AJ157" s="50">
        <v>20622</v>
      </c>
      <c r="AK157" s="50">
        <v>0</v>
      </c>
      <c r="AL157" s="50">
        <v>0</v>
      </c>
      <c r="AM157" s="50">
        <v>0</v>
      </c>
      <c r="AN157" s="50">
        <v>0</v>
      </c>
      <c r="AO157" s="50">
        <v>0</v>
      </c>
      <c r="AP157" s="50">
        <v>0</v>
      </c>
      <c r="AQ157" s="50">
        <v>0</v>
      </c>
      <c r="AR157" s="50">
        <v>0</v>
      </c>
      <c r="AS157" s="50">
        <v>711804.10469485528</v>
      </c>
      <c r="AT157" s="50">
        <v>108208.06262472059</v>
      </c>
      <c r="AU157" s="50">
        <v>148453.92533195284</v>
      </c>
      <c r="AV157" s="50">
        <v>78451.096060145865</v>
      </c>
      <c r="AW157" s="67">
        <v>968466.09265152877</v>
      </c>
      <c r="AX157" s="50">
        <v>947844.09265152877</v>
      </c>
      <c r="AY157" s="50">
        <v>4405</v>
      </c>
      <c r="AZ157" s="50">
        <v>925050</v>
      </c>
      <c r="BA157" s="50">
        <v>0</v>
      </c>
      <c r="BB157" s="50">
        <v>0</v>
      </c>
      <c r="BC157" s="50">
        <v>968466.09265152877</v>
      </c>
      <c r="BD157" s="50">
        <v>968466.09265152889</v>
      </c>
      <c r="BE157" s="50">
        <v>0</v>
      </c>
      <c r="BF157" s="50">
        <v>945672</v>
      </c>
      <c r="BG157" s="50">
        <v>797218.07466804713</v>
      </c>
      <c r="BH157" s="50">
        <v>820012.16731957591</v>
      </c>
      <c r="BI157" s="50">
        <v>3904.8198443789329</v>
      </c>
      <c r="BJ157" s="50">
        <v>3805.9806917526057</v>
      </c>
      <c r="BK157" s="50">
        <v>0.025969430911855995</v>
      </c>
      <c r="BL157" s="50">
        <v>0</v>
      </c>
      <c r="BM157" s="50">
        <v>0</v>
      </c>
      <c r="BN157" s="67">
        <v>968466.09265152877</v>
      </c>
      <c r="BO157" s="50">
        <v>4513.5432983406135</v>
      </c>
      <c r="BP157" s="50" t="s">
        <v>325</v>
      </c>
      <c r="BQ157" s="50">
        <v>4611.7432983406134</v>
      </c>
      <c r="BR157" s="508">
        <v>0.02117735763846107</v>
      </c>
      <c r="BS157" s="50">
        <v>-1847.5500000000002</v>
      </c>
      <c r="BT157" s="50">
        <v>966618.54265152873</v>
      </c>
      <c r="BU157" s="50">
        <v>-2100</v>
      </c>
      <c r="BV157" s="67">
        <v>964518.54265152873</v>
      </c>
      <c r="BY157" s="40">
        <v>8732031</v>
      </c>
    </row>
    <row r="158" spans="1:77">
      <c r="A158" s="40">
        <v>140499</v>
      </c>
      <c r="B158" s="40">
        <v>8735201</v>
      </c>
      <c r="C158" s="40" t="s">
        <v>231</v>
      </c>
      <c r="D158" s="507">
        <v>412</v>
      </c>
      <c r="E158" s="507">
        <v>412</v>
      </c>
      <c r="F158" s="507">
        <v>0</v>
      </c>
      <c r="G158" s="50">
        <v>1396491.8625441922</v>
      </c>
      <c r="H158" s="50">
        <v>0</v>
      </c>
      <c r="I158" s="50">
        <v>0</v>
      </c>
      <c r="J158" s="50">
        <v>33555.880399637579</v>
      </c>
      <c r="K158" s="50">
        <v>0</v>
      </c>
      <c r="L158" s="50">
        <v>49989.273613210258</v>
      </c>
      <c r="M158" s="50">
        <v>0</v>
      </c>
      <c r="N158" s="50">
        <v>10566.107578219207</v>
      </c>
      <c r="O158" s="50">
        <v>6711.1760799275216</v>
      </c>
      <c r="P158" s="50">
        <v>0</v>
      </c>
      <c r="Q158" s="50">
        <v>8628.6549599068148</v>
      </c>
      <c r="R158" s="50">
        <v>0</v>
      </c>
      <c r="S158" s="50">
        <v>0</v>
      </c>
      <c r="T158" s="50">
        <v>0</v>
      </c>
      <c r="U158" s="50">
        <v>0</v>
      </c>
      <c r="V158" s="50">
        <v>0</v>
      </c>
      <c r="W158" s="50">
        <v>0</v>
      </c>
      <c r="X158" s="50">
        <v>0</v>
      </c>
      <c r="Y158" s="50">
        <v>0</v>
      </c>
      <c r="Z158" s="50">
        <v>4653.2690229209556</v>
      </c>
      <c r="AA158" s="50">
        <v>0</v>
      </c>
      <c r="AB158" s="50">
        <v>123343.47564454592</v>
      </c>
      <c r="AC158" s="50">
        <v>0</v>
      </c>
      <c r="AD158" s="50">
        <v>0</v>
      </c>
      <c r="AE158" s="50">
        <v>0</v>
      </c>
      <c r="AF158" s="50">
        <v>127831.92533195284</v>
      </c>
      <c r="AG158" s="50">
        <v>0</v>
      </c>
      <c r="AH158" s="50">
        <v>0</v>
      </c>
      <c r="AI158" s="50">
        <v>0</v>
      </c>
      <c r="AJ158" s="50">
        <v>8396.8</v>
      </c>
      <c r="AK158" s="50">
        <v>0</v>
      </c>
      <c r="AL158" s="50">
        <v>0</v>
      </c>
      <c r="AM158" s="50">
        <v>0</v>
      </c>
      <c r="AN158" s="50">
        <v>0</v>
      </c>
      <c r="AO158" s="50">
        <v>0</v>
      </c>
      <c r="AP158" s="50">
        <v>0</v>
      </c>
      <c r="AQ158" s="50">
        <v>0</v>
      </c>
      <c r="AR158" s="50">
        <v>0</v>
      </c>
      <c r="AS158" s="50">
        <v>1396491.8625441922</v>
      </c>
      <c r="AT158" s="50">
        <v>237447.83729836825</v>
      </c>
      <c r="AU158" s="50">
        <v>136228.72533195282</v>
      </c>
      <c r="AV158" s="50">
        <v>167078.04515752211</v>
      </c>
      <c r="AW158" s="67">
        <v>1770168.4251745134</v>
      </c>
      <c r="AX158" s="50">
        <v>1761771.6251745133</v>
      </c>
      <c r="AY158" s="50">
        <v>4405</v>
      </c>
      <c r="AZ158" s="50">
        <v>1814860</v>
      </c>
      <c r="BA158" s="50">
        <v>53088.37482548668</v>
      </c>
      <c r="BB158" s="50">
        <v>0</v>
      </c>
      <c r="BC158" s="50">
        <v>1823256.8</v>
      </c>
      <c r="BD158" s="50">
        <v>1823256.7999999998</v>
      </c>
      <c r="BE158" s="50">
        <v>0</v>
      </c>
      <c r="BF158" s="50">
        <v>1823256.8</v>
      </c>
      <c r="BG158" s="50">
        <v>1687028.0746680473</v>
      </c>
      <c r="BH158" s="50">
        <v>1687028.0746680473</v>
      </c>
      <c r="BI158" s="50">
        <v>4094.7283365729304</v>
      </c>
      <c r="BJ158" s="50">
        <v>4081.8466891838834</v>
      </c>
      <c r="BK158" s="50">
        <v>0.0031558381217944536</v>
      </c>
      <c r="BL158" s="50">
        <v>0.0018441618782055465</v>
      </c>
      <c r="BM158" s="50">
        <v>3101.3654554314462</v>
      </c>
      <c r="BN158" s="67">
        <v>1826358.1654554314</v>
      </c>
      <c r="BO158" s="50">
        <v>4412.5275860568727</v>
      </c>
      <c r="BP158" s="50" t="s">
        <v>325</v>
      </c>
      <c r="BQ158" s="50">
        <v>4432.9081685811443</v>
      </c>
      <c r="BR158" s="508">
        <v>0.0057147707314646468</v>
      </c>
      <c r="BS158" s="50">
        <v>0</v>
      </c>
      <c r="BT158" s="50">
        <v>1826358.1654554314</v>
      </c>
      <c r="BU158" s="50">
        <v>0</v>
      </c>
      <c r="BV158" s="67">
        <v>1826358.1654554314</v>
      </c>
      <c r="BY158" s="40">
        <v>8735201</v>
      </c>
    </row>
    <row r="159" spans="1:77">
      <c r="A159" s="40">
        <v>110837</v>
      </c>
      <c r="B159" s="40">
        <v>8733350</v>
      </c>
      <c r="C159" s="40" t="s">
        <v>129</v>
      </c>
      <c r="D159" s="507">
        <v>118</v>
      </c>
      <c r="E159" s="507">
        <v>118</v>
      </c>
      <c r="F159" s="507">
        <v>0</v>
      </c>
      <c r="G159" s="50">
        <v>399966.11597139487</v>
      </c>
      <c r="H159" s="50">
        <v>0</v>
      </c>
      <c r="I159" s="50">
        <v>0</v>
      </c>
      <c r="J159" s="50">
        <v>6711.1760799275144</v>
      </c>
      <c r="K159" s="50">
        <v>0</v>
      </c>
      <c r="L159" s="50">
        <v>9857.039867393536</v>
      </c>
      <c r="M159" s="50">
        <v>0</v>
      </c>
      <c r="N159" s="50">
        <v>2067.2819174776755</v>
      </c>
      <c r="O159" s="50">
        <v>1118.5293466545884</v>
      </c>
      <c r="P159" s="50">
        <v>0</v>
      </c>
      <c r="Q159" s="50">
        <v>0</v>
      </c>
      <c r="R159" s="50">
        <v>0</v>
      </c>
      <c r="S159" s="50">
        <v>0</v>
      </c>
      <c r="T159" s="50">
        <v>0</v>
      </c>
      <c r="U159" s="50">
        <v>0</v>
      </c>
      <c r="V159" s="50">
        <v>0</v>
      </c>
      <c r="W159" s="50">
        <v>0</v>
      </c>
      <c r="X159" s="50">
        <v>0</v>
      </c>
      <c r="Y159" s="50">
        <v>0</v>
      </c>
      <c r="Z159" s="50">
        <v>13670.026515185707</v>
      </c>
      <c r="AA159" s="50">
        <v>0</v>
      </c>
      <c r="AB159" s="50">
        <v>40676.862490192907</v>
      </c>
      <c r="AC159" s="50">
        <v>0</v>
      </c>
      <c r="AD159" s="50">
        <v>5587.0540865396943</v>
      </c>
      <c r="AE159" s="50">
        <v>0</v>
      </c>
      <c r="AF159" s="50">
        <v>127831.92533195284</v>
      </c>
      <c r="AG159" s="50">
        <v>0</v>
      </c>
      <c r="AH159" s="50">
        <v>0</v>
      </c>
      <c r="AI159" s="50">
        <v>0</v>
      </c>
      <c r="AJ159" s="50">
        <v>1168.5899999999997</v>
      </c>
      <c r="AK159" s="50">
        <v>0</v>
      </c>
      <c r="AL159" s="50">
        <v>0</v>
      </c>
      <c r="AM159" s="50">
        <v>0</v>
      </c>
      <c r="AN159" s="50">
        <v>0</v>
      </c>
      <c r="AO159" s="50">
        <v>0</v>
      </c>
      <c r="AP159" s="50">
        <v>0</v>
      </c>
      <c r="AQ159" s="50">
        <v>0</v>
      </c>
      <c r="AR159" s="50">
        <v>0</v>
      </c>
      <c r="AS159" s="50">
        <v>399966.11597139487</v>
      </c>
      <c r="AT159" s="50">
        <v>79687.9703033716</v>
      </c>
      <c r="AU159" s="50">
        <v>129000.51533195283</v>
      </c>
      <c r="AV159" s="50">
        <v>46348.7351217018</v>
      </c>
      <c r="AW159" s="67">
        <v>608654.60160671931</v>
      </c>
      <c r="AX159" s="50">
        <v>607486.01160671934</v>
      </c>
      <c r="AY159" s="50">
        <v>4405</v>
      </c>
      <c r="AZ159" s="50">
        <v>519790</v>
      </c>
      <c r="BA159" s="50">
        <v>0</v>
      </c>
      <c r="BB159" s="50">
        <v>0</v>
      </c>
      <c r="BC159" s="50">
        <v>608654.60160671931</v>
      </c>
      <c r="BD159" s="50">
        <v>608654.60160671943</v>
      </c>
      <c r="BE159" s="50">
        <v>0</v>
      </c>
      <c r="BF159" s="50">
        <v>520958.59</v>
      </c>
      <c r="BG159" s="50">
        <v>391958.07466804719</v>
      </c>
      <c r="BH159" s="50">
        <v>479654.08627476642</v>
      </c>
      <c r="BI159" s="50">
        <v>4064.8651379217495</v>
      </c>
      <c r="BJ159" s="50">
        <v>3874.5775284266156</v>
      </c>
      <c r="BK159" s="50">
        <v>0.049111834283622063</v>
      </c>
      <c r="BL159" s="50">
        <v>0</v>
      </c>
      <c r="BM159" s="50">
        <v>0</v>
      </c>
      <c r="BN159" s="67">
        <v>608654.60160671931</v>
      </c>
      <c r="BO159" s="50">
        <v>5148.1865390399944</v>
      </c>
      <c r="BP159" s="50" t="s">
        <v>325</v>
      </c>
      <c r="BQ159" s="50">
        <v>5158.08984412474</v>
      </c>
      <c r="BR159" s="508">
        <v>0.045551930042172506</v>
      </c>
      <c r="BS159" s="50">
        <v>-1032.6999999999998</v>
      </c>
      <c r="BT159" s="50">
        <v>607621.90160671936</v>
      </c>
      <c r="BU159" s="50">
        <v>-1180</v>
      </c>
      <c r="BV159" s="67">
        <v>606441.90160671936</v>
      </c>
      <c r="BY159" s="40">
        <v>8733350</v>
      </c>
    </row>
    <row r="160" spans="1:77">
      <c r="A160" s="40">
        <v>136636</v>
      </c>
      <c r="B160" s="40">
        <v>8734027</v>
      </c>
      <c r="C160" s="40" t="s">
        <v>249</v>
      </c>
      <c r="D160" s="507">
        <v>635</v>
      </c>
      <c r="E160" s="507">
        <v>0</v>
      </c>
      <c r="F160" s="507">
        <v>635</v>
      </c>
      <c r="G160" s="50">
        <v>0</v>
      </c>
      <c r="H160" s="50">
        <v>1882814.457102167</v>
      </c>
      <c r="I160" s="50">
        <v>1298006.373260119</v>
      </c>
      <c r="J160" s="50">
        <v>0</v>
      </c>
      <c r="K160" s="50">
        <v>46498.862839497837</v>
      </c>
      <c r="L160" s="50">
        <v>0</v>
      </c>
      <c r="M160" s="50">
        <v>110065.28508464468</v>
      </c>
      <c r="N160" s="50">
        <v>0</v>
      </c>
      <c r="O160" s="50">
        <v>0</v>
      </c>
      <c r="P160" s="50">
        <v>0</v>
      </c>
      <c r="Q160" s="50">
        <v>0</v>
      </c>
      <c r="R160" s="50">
        <v>0</v>
      </c>
      <c r="S160" s="50">
        <v>0</v>
      </c>
      <c r="T160" s="50">
        <v>7694.882692833572</v>
      </c>
      <c r="U160" s="50">
        <v>8443.8978803254813</v>
      </c>
      <c r="V160" s="50">
        <v>1238.3717766532936</v>
      </c>
      <c r="W160" s="50">
        <v>0</v>
      </c>
      <c r="X160" s="50">
        <v>0</v>
      </c>
      <c r="Y160" s="50">
        <v>0</v>
      </c>
      <c r="Z160" s="50">
        <v>0</v>
      </c>
      <c r="AA160" s="50">
        <v>112709.53710280482</v>
      </c>
      <c r="AB160" s="50">
        <v>0</v>
      </c>
      <c r="AC160" s="50">
        <v>230575.16424651849</v>
      </c>
      <c r="AD160" s="50">
        <v>0</v>
      </c>
      <c r="AE160" s="50">
        <v>5477.272362275733</v>
      </c>
      <c r="AF160" s="50">
        <v>127831.92533195284</v>
      </c>
      <c r="AG160" s="50">
        <v>0</v>
      </c>
      <c r="AH160" s="50">
        <v>0</v>
      </c>
      <c r="AI160" s="50">
        <v>0</v>
      </c>
      <c r="AJ160" s="50">
        <v>16896</v>
      </c>
      <c r="AK160" s="50">
        <v>0</v>
      </c>
      <c r="AL160" s="50">
        <v>0</v>
      </c>
      <c r="AM160" s="50">
        <v>0</v>
      </c>
      <c r="AN160" s="50">
        <v>0</v>
      </c>
      <c r="AO160" s="50">
        <v>0</v>
      </c>
      <c r="AP160" s="50">
        <v>0</v>
      </c>
      <c r="AQ160" s="50">
        <v>0</v>
      </c>
      <c r="AR160" s="50">
        <v>0</v>
      </c>
      <c r="AS160" s="50">
        <v>3180820.830362286</v>
      </c>
      <c r="AT160" s="50">
        <v>522703.27398555388</v>
      </c>
      <c r="AU160" s="50">
        <v>144727.92533195284</v>
      </c>
      <c r="AV160" s="50">
        <v>323297.352787444</v>
      </c>
      <c r="AW160" s="67">
        <v>3848252.0296797929</v>
      </c>
      <c r="AX160" s="50">
        <v>3831356.0296797929</v>
      </c>
      <c r="AY160" s="50">
        <v>5715</v>
      </c>
      <c r="AZ160" s="50">
        <v>3629025</v>
      </c>
      <c r="BA160" s="50">
        <v>0</v>
      </c>
      <c r="BB160" s="50">
        <v>0</v>
      </c>
      <c r="BC160" s="50">
        <v>3848252.0296797929</v>
      </c>
      <c r="BD160" s="50">
        <v>0</v>
      </c>
      <c r="BE160" s="50">
        <v>3848252.0296797929</v>
      </c>
      <c r="BF160" s="50">
        <v>3645921</v>
      </c>
      <c r="BG160" s="50">
        <v>3501193.074668047</v>
      </c>
      <c r="BH160" s="50">
        <v>3703524.10434784</v>
      </c>
      <c r="BI160" s="50">
        <v>5832.321424169827</v>
      </c>
      <c r="BJ160" s="50">
        <v>5644.6890448991</v>
      </c>
      <c r="BK160" s="50">
        <v>0.033240516488730887</v>
      </c>
      <c r="BL160" s="50">
        <v>0</v>
      </c>
      <c r="BM160" s="50">
        <v>0</v>
      </c>
      <c r="BN160" s="67">
        <v>3848252.0296797929</v>
      </c>
      <c r="BO160" s="50">
        <v>6033.6315428028238</v>
      </c>
      <c r="BP160" s="50" t="s">
        <v>325</v>
      </c>
      <c r="BQ160" s="50">
        <v>6060.239416818572</v>
      </c>
      <c r="BR160" s="508">
        <v>0.0303406912062254</v>
      </c>
      <c r="BS160" s="50">
        <v>0</v>
      </c>
      <c r="BT160" s="50">
        <v>3848252.0296797929</v>
      </c>
      <c r="BU160" s="50">
        <v>0</v>
      </c>
      <c r="BV160" s="67">
        <v>3848252.0296797929</v>
      </c>
      <c r="BY160" s="40">
        <v>8734027</v>
      </c>
    </row>
    <row r="161" spans="1:77">
      <c r="A161" s="40">
        <v>147434</v>
      </c>
      <c r="B161" s="40">
        <v>8733302</v>
      </c>
      <c r="C161" s="40" t="s">
        <v>123</v>
      </c>
      <c r="D161" s="507">
        <v>425</v>
      </c>
      <c r="E161" s="507">
        <v>425</v>
      </c>
      <c r="F161" s="507">
        <v>0</v>
      </c>
      <c r="G161" s="50">
        <v>1440555.9261681593</v>
      </c>
      <c r="H161" s="50">
        <v>0</v>
      </c>
      <c r="I161" s="50">
        <v>0</v>
      </c>
      <c r="J161" s="50">
        <v>34350.184877536078</v>
      </c>
      <c r="K161" s="50">
        <v>0</v>
      </c>
      <c r="L161" s="50">
        <v>53061.41166158182</v>
      </c>
      <c r="M161" s="50">
        <v>0</v>
      </c>
      <c r="N161" s="50">
        <v>283.78385495090856</v>
      </c>
      <c r="O161" s="50">
        <v>3454.7599733154084</v>
      </c>
      <c r="P161" s="50">
        <v>0</v>
      </c>
      <c r="Q161" s="50">
        <v>0</v>
      </c>
      <c r="R161" s="50">
        <v>0</v>
      </c>
      <c r="S161" s="50">
        <v>0</v>
      </c>
      <c r="T161" s="50">
        <v>0</v>
      </c>
      <c r="U161" s="50">
        <v>0</v>
      </c>
      <c r="V161" s="50">
        <v>0</v>
      </c>
      <c r="W161" s="50">
        <v>0</v>
      </c>
      <c r="X161" s="50">
        <v>0</v>
      </c>
      <c r="Y161" s="50">
        <v>0</v>
      </c>
      <c r="Z161" s="50">
        <v>42537.8208563115</v>
      </c>
      <c r="AA161" s="50">
        <v>0</v>
      </c>
      <c r="AB161" s="50">
        <v>165566.22869094581</v>
      </c>
      <c r="AC161" s="50">
        <v>0</v>
      </c>
      <c r="AD161" s="50">
        <v>54054.90192247941</v>
      </c>
      <c r="AE161" s="50">
        <v>0</v>
      </c>
      <c r="AF161" s="50">
        <v>127831.92533195284</v>
      </c>
      <c r="AG161" s="50">
        <v>0</v>
      </c>
      <c r="AH161" s="50">
        <v>0</v>
      </c>
      <c r="AI161" s="50">
        <v>0</v>
      </c>
      <c r="AJ161" s="50">
        <v>44544</v>
      </c>
      <c r="AK161" s="50">
        <v>0</v>
      </c>
      <c r="AL161" s="50">
        <v>0</v>
      </c>
      <c r="AM161" s="50">
        <v>0</v>
      </c>
      <c r="AN161" s="50">
        <v>0</v>
      </c>
      <c r="AO161" s="50">
        <v>0</v>
      </c>
      <c r="AP161" s="50">
        <v>0</v>
      </c>
      <c r="AQ161" s="50">
        <v>0</v>
      </c>
      <c r="AR161" s="50">
        <v>0</v>
      </c>
      <c r="AS161" s="50">
        <v>1440555.9261681593</v>
      </c>
      <c r="AT161" s="50">
        <v>353309.09183712088</v>
      </c>
      <c r="AU161" s="50">
        <v>172375.92533195284</v>
      </c>
      <c r="AV161" s="50">
        <v>172483.2260061267</v>
      </c>
      <c r="AW161" s="67">
        <v>1966240.943337233</v>
      </c>
      <c r="AX161" s="50">
        <v>1921696.943337233</v>
      </c>
      <c r="AY161" s="50">
        <v>4405</v>
      </c>
      <c r="AZ161" s="50">
        <v>1872125</v>
      </c>
      <c r="BA161" s="50">
        <v>0</v>
      </c>
      <c r="BB161" s="50">
        <v>0</v>
      </c>
      <c r="BC161" s="50">
        <v>1966240.943337233</v>
      </c>
      <c r="BD161" s="50">
        <v>1966240.9433372333</v>
      </c>
      <c r="BE161" s="50">
        <v>0</v>
      </c>
      <c r="BF161" s="50">
        <v>1916669</v>
      </c>
      <c r="BG161" s="50">
        <v>1744293.0746680473</v>
      </c>
      <c r="BH161" s="50">
        <v>1793865.0180052803</v>
      </c>
      <c r="BI161" s="50">
        <v>4220.8588658947774</v>
      </c>
      <c r="BJ161" s="50">
        <v>4141.0210901013079</v>
      </c>
      <c r="BK161" s="50">
        <v>0.019279731751261457</v>
      </c>
      <c r="BL161" s="50">
        <v>0</v>
      </c>
      <c r="BM161" s="50">
        <v>0</v>
      </c>
      <c r="BN161" s="67">
        <v>1966240.943337233</v>
      </c>
      <c r="BO161" s="50">
        <v>4521.6398666758423</v>
      </c>
      <c r="BP161" s="50" t="s">
        <v>325</v>
      </c>
      <c r="BQ161" s="50">
        <v>4626.4492784405484</v>
      </c>
      <c r="BR161" s="508">
        <v>-0.0038793729225552465</v>
      </c>
      <c r="BS161" s="50">
        <v>0</v>
      </c>
      <c r="BT161" s="50">
        <v>1966240.943337233</v>
      </c>
      <c r="BU161" s="50">
        <v>0</v>
      </c>
      <c r="BV161" s="67">
        <v>1966240.943337233</v>
      </c>
      <c r="BY161" s="40">
        <v>8733302</v>
      </c>
    </row>
    <row r="162" spans="1:77">
      <c r="A162" s="40">
        <v>139466</v>
      </c>
      <c r="B162" s="40">
        <v>8732094</v>
      </c>
      <c r="C162" s="40" t="s">
        <v>195</v>
      </c>
      <c r="D162" s="507">
        <v>406</v>
      </c>
      <c r="E162" s="507">
        <v>406</v>
      </c>
      <c r="F162" s="507">
        <v>0</v>
      </c>
      <c r="G162" s="50">
        <v>1376154.6024100536</v>
      </c>
      <c r="H162" s="50">
        <v>0</v>
      </c>
      <c r="I162" s="50">
        <v>0</v>
      </c>
      <c r="J162" s="50">
        <v>55127.517799404741</v>
      </c>
      <c r="K162" s="50">
        <v>0</v>
      </c>
      <c r="L162" s="50">
        <v>85192.987425329877</v>
      </c>
      <c r="M162" s="50">
        <v>0</v>
      </c>
      <c r="N162" s="50">
        <v>21752.342734661743</v>
      </c>
      <c r="O162" s="50">
        <v>40285.097275478882</v>
      </c>
      <c r="P162" s="50">
        <v>9296.5609097259039</v>
      </c>
      <c r="Q162" s="50">
        <v>19317.529163066825</v>
      </c>
      <c r="R162" s="50">
        <v>16419.899788606792</v>
      </c>
      <c r="S162" s="50">
        <v>0</v>
      </c>
      <c r="T162" s="50">
        <v>0</v>
      </c>
      <c r="U162" s="50">
        <v>0</v>
      </c>
      <c r="V162" s="50">
        <v>0</v>
      </c>
      <c r="W162" s="50">
        <v>0</v>
      </c>
      <c r="X162" s="50">
        <v>0</v>
      </c>
      <c r="Y162" s="50">
        <v>0</v>
      </c>
      <c r="Z162" s="50">
        <v>59812.225352032314</v>
      </c>
      <c r="AA162" s="50">
        <v>0</v>
      </c>
      <c r="AB162" s="50">
        <v>157622.33725531326</v>
      </c>
      <c r="AC162" s="50">
        <v>0</v>
      </c>
      <c r="AD162" s="50">
        <v>1608.3519897103952</v>
      </c>
      <c r="AE162" s="50">
        <v>0</v>
      </c>
      <c r="AF162" s="50">
        <v>127831.92533195284</v>
      </c>
      <c r="AG162" s="50">
        <v>0</v>
      </c>
      <c r="AH162" s="50">
        <v>0</v>
      </c>
      <c r="AI162" s="50">
        <v>0</v>
      </c>
      <c r="AJ162" s="50">
        <v>6707.2</v>
      </c>
      <c r="AK162" s="50">
        <v>0</v>
      </c>
      <c r="AL162" s="50">
        <v>0</v>
      </c>
      <c r="AM162" s="50">
        <v>0</v>
      </c>
      <c r="AN162" s="50">
        <v>0</v>
      </c>
      <c r="AO162" s="50">
        <v>0</v>
      </c>
      <c r="AP162" s="50">
        <v>0</v>
      </c>
      <c r="AQ162" s="50">
        <v>0</v>
      </c>
      <c r="AR162" s="50">
        <v>0</v>
      </c>
      <c r="AS162" s="50">
        <v>1376154.6024100536</v>
      </c>
      <c r="AT162" s="50">
        <v>466434.84969333076</v>
      </c>
      <c r="AU162" s="50">
        <v>134539.12533195285</v>
      </c>
      <c r="AV162" s="50">
        <v>247834.95083562279</v>
      </c>
      <c r="AW162" s="67">
        <v>1977128.5774353372</v>
      </c>
      <c r="AX162" s="50">
        <v>1970421.3774353373</v>
      </c>
      <c r="AY162" s="50">
        <v>4405</v>
      </c>
      <c r="AZ162" s="50">
        <v>1788430</v>
      </c>
      <c r="BA162" s="50">
        <v>0</v>
      </c>
      <c r="BB162" s="50">
        <v>0</v>
      </c>
      <c r="BC162" s="50">
        <v>1977128.5774353372</v>
      </c>
      <c r="BD162" s="50">
        <v>1977128.577435337</v>
      </c>
      <c r="BE162" s="50">
        <v>0</v>
      </c>
      <c r="BF162" s="50">
        <v>1795137.2</v>
      </c>
      <c r="BG162" s="50">
        <v>1660598.0746680473</v>
      </c>
      <c r="BH162" s="50">
        <v>1842589.4521033845</v>
      </c>
      <c r="BI162" s="50">
        <v>4538.3976652792726</v>
      </c>
      <c r="BJ162" s="50">
        <v>4479.732733422803</v>
      </c>
      <c r="BK162" s="50">
        <v>0.013095632116348562</v>
      </c>
      <c r="BL162" s="50">
        <v>0</v>
      </c>
      <c r="BM162" s="50">
        <v>0</v>
      </c>
      <c r="BN162" s="67">
        <v>1977128.5774353372</v>
      </c>
      <c r="BO162" s="50">
        <v>4853.2546242249691</v>
      </c>
      <c r="BP162" s="50" t="s">
        <v>325</v>
      </c>
      <c r="BQ162" s="50">
        <v>4869.7748212693032</v>
      </c>
      <c r="BR162" s="508">
        <v>0.00606041295107107</v>
      </c>
      <c r="BS162" s="50">
        <v>0</v>
      </c>
      <c r="BT162" s="50">
        <v>1977128.5774353372</v>
      </c>
      <c r="BU162" s="50">
        <v>0</v>
      </c>
      <c r="BV162" s="67">
        <v>1977128.5774353372</v>
      </c>
      <c r="BY162" s="40">
        <v>8732094</v>
      </c>
    </row>
    <row r="163" spans="1:77">
      <c r="A163" s="40">
        <v>110617</v>
      </c>
      <c r="B163" s="40">
        <v>8732033</v>
      </c>
      <c r="C163" s="40" t="s">
        <v>38</v>
      </c>
      <c r="D163" s="507">
        <v>363</v>
      </c>
      <c r="E163" s="507">
        <v>363</v>
      </c>
      <c r="F163" s="507">
        <v>0</v>
      </c>
      <c r="G163" s="50">
        <v>1230404.2381153926</v>
      </c>
      <c r="H163" s="50">
        <v>0</v>
      </c>
      <c r="I163" s="50">
        <v>0</v>
      </c>
      <c r="J163" s="50">
        <v>17736.679639808386</v>
      </c>
      <c r="K163" s="50">
        <v>0</v>
      </c>
      <c r="L163" s="50">
        <v>26754.822497211193</v>
      </c>
      <c r="M163" s="50">
        <v>0</v>
      </c>
      <c r="N163" s="50">
        <v>0</v>
      </c>
      <c r="O163" s="50">
        <v>841.21440504616419</v>
      </c>
      <c r="P163" s="50">
        <v>0</v>
      </c>
      <c r="Q163" s="50">
        <v>480.69394574066536</v>
      </c>
      <c r="R163" s="50">
        <v>0</v>
      </c>
      <c r="S163" s="50">
        <v>0</v>
      </c>
      <c r="T163" s="50">
        <v>0</v>
      </c>
      <c r="U163" s="50">
        <v>0</v>
      </c>
      <c r="V163" s="50">
        <v>0</v>
      </c>
      <c r="W163" s="50">
        <v>0</v>
      </c>
      <c r="X163" s="50">
        <v>0</v>
      </c>
      <c r="Y163" s="50">
        <v>0</v>
      </c>
      <c r="Z163" s="50">
        <v>12928.826295216371</v>
      </c>
      <c r="AA163" s="50">
        <v>0</v>
      </c>
      <c r="AB163" s="50">
        <v>97304.6166125854</v>
      </c>
      <c r="AC163" s="50">
        <v>0</v>
      </c>
      <c r="AD163" s="50">
        <v>0</v>
      </c>
      <c r="AE163" s="50">
        <v>0</v>
      </c>
      <c r="AF163" s="50">
        <v>127831.92533195284</v>
      </c>
      <c r="AG163" s="50">
        <v>0</v>
      </c>
      <c r="AH163" s="50">
        <v>0</v>
      </c>
      <c r="AI163" s="50">
        <v>0</v>
      </c>
      <c r="AJ163" s="50">
        <v>49455</v>
      </c>
      <c r="AK163" s="50">
        <v>0</v>
      </c>
      <c r="AL163" s="50">
        <v>0</v>
      </c>
      <c r="AM163" s="50">
        <v>0</v>
      </c>
      <c r="AN163" s="50">
        <v>0</v>
      </c>
      <c r="AO163" s="50">
        <v>0</v>
      </c>
      <c r="AP163" s="50">
        <v>0</v>
      </c>
      <c r="AQ163" s="50">
        <v>0</v>
      </c>
      <c r="AR163" s="50">
        <v>0</v>
      </c>
      <c r="AS163" s="50">
        <v>1230404.2381153926</v>
      </c>
      <c r="AT163" s="50">
        <v>156046.8533956082</v>
      </c>
      <c r="AU163" s="50">
        <v>177286.92533195284</v>
      </c>
      <c r="AV163" s="50">
        <v>123051.91323937905</v>
      </c>
      <c r="AW163" s="67">
        <v>1563738.0168429536</v>
      </c>
      <c r="AX163" s="50">
        <v>1514283.0168429536</v>
      </c>
      <c r="AY163" s="50">
        <v>4405</v>
      </c>
      <c r="AZ163" s="50">
        <v>1599015</v>
      </c>
      <c r="BA163" s="50">
        <v>84731.983157046372</v>
      </c>
      <c r="BB163" s="50">
        <v>0</v>
      </c>
      <c r="BC163" s="50">
        <v>1648470</v>
      </c>
      <c r="BD163" s="50">
        <v>1648469.9999999998</v>
      </c>
      <c r="BE163" s="50">
        <v>0</v>
      </c>
      <c r="BF163" s="50">
        <v>1648470</v>
      </c>
      <c r="BG163" s="50">
        <v>1471183.0746680473</v>
      </c>
      <c r="BH163" s="50">
        <v>1471183.0746680473</v>
      </c>
      <c r="BI163" s="50">
        <v>4052.8459357246479</v>
      </c>
      <c r="BJ163" s="50">
        <v>4041.6073232196404</v>
      </c>
      <c r="BK163" s="50">
        <v>0.0027807284593037974</v>
      </c>
      <c r="BL163" s="50">
        <v>0.0022192715406962027</v>
      </c>
      <c r="BM163" s="50">
        <v>3255.9009523259265</v>
      </c>
      <c r="BN163" s="67">
        <v>1651725.9009523259</v>
      </c>
      <c r="BO163" s="50">
        <v>4413.969424111091</v>
      </c>
      <c r="BP163" s="50" t="s">
        <v>325</v>
      </c>
      <c r="BQ163" s="50">
        <v>4550.2090935325787</v>
      </c>
      <c r="BR163" s="508">
        <v>0.0056644092533908452</v>
      </c>
      <c r="BS163" s="50">
        <v>-3148.6499999999992</v>
      </c>
      <c r="BT163" s="50">
        <v>1648577.250952326</v>
      </c>
      <c r="BU163" s="50">
        <v>-3630</v>
      </c>
      <c r="BV163" s="67">
        <v>1644947.250952326</v>
      </c>
      <c r="BY163" s="40">
        <v>8732033</v>
      </c>
    </row>
    <row r="164" spans="1:77">
      <c r="A164" s="40">
        <v>110836</v>
      </c>
      <c r="B164" s="40">
        <v>8733331</v>
      </c>
      <c r="C164" s="40" t="s">
        <v>128</v>
      </c>
      <c r="D164" s="507">
        <v>129</v>
      </c>
      <c r="E164" s="507">
        <v>129</v>
      </c>
      <c r="F164" s="507">
        <v>0</v>
      </c>
      <c r="G164" s="50">
        <v>437251.09288398252</v>
      </c>
      <c r="H164" s="50">
        <v>0</v>
      </c>
      <c r="I164" s="50">
        <v>0</v>
      </c>
      <c r="J164" s="50">
        <v>11984.242999870572</v>
      </c>
      <c r="K164" s="50">
        <v>0</v>
      </c>
      <c r="L164" s="50">
        <v>17601.8569060599</v>
      </c>
      <c r="M164" s="50">
        <v>0</v>
      </c>
      <c r="N164" s="50">
        <v>0</v>
      </c>
      <c r="O164" s="50">
        <v>0</v>
      </c>
      <c r="P164" s="50">
        <v>0</v>
      </c>
      <c r="Q164" s="50">
        <v>0</v>
      </c>
      <c r="R164" s="50">
        <v>0</v>
      </c>
      <c r="S164" s="50">
        <v>0</v>
      </c>
      <c r="T164" s="50">
        <v>0</v>
      </c>
      <c r="U164" s="50">
        <v>0</v>
      </c>
      <c r="V164" s="50">
        <v>0</v>
      </c>
      <c r="W164" s="50">
        <v>0</v>
      </c>
      <c r="X164" s="50">
        <v>0</v>
      </c>
      <c r="Y164" s="50">
        <v>0</v>
      </c>
      <c r="Z164" s="50">
        <v>2095.0024795568152</v>
      </c>
      <c r="AA164" s="50">
        <v>0</v>
      </c>
      <c r="AB164" s="50">
        <v>37075.425108569085</v>
      </c>
      <c r="AC164" s="50">
        <v>0</v>
      </c>
      <c r="AD164" s="50">
        <v>4020.4139203815835</v>
      </c>
      <c r="AE164" s="50">
        <v>0</v>
      </c>
      <c r="AF164" s="50">
        <v>127831.92533195284</v>
      </c>
      <c r="AG164" s="50">
        <v>15634.7129506008</v>
      </c>
      <c r="AH164" s="50">
        <v>0</v>
      </c>
      <c r="AI164" s="50">
        <v>0</v>
      </c>
      <c r="AJ164" s="50">
        <v>2973.5999999999995</v>
      </c>
      <c r="AK164" s="50">
        <v>0</v>
      </c>
      <c r="AL164" s="50">
        <v>0</v>
      </c>
      <c r="AM164" s="50">
        <v>0</v>
      </c>
      <c r="AN164" s="50">
        <v>0</v>
      </c>
      <c r="AO164" s="50">
        <v>0</v>
      </c>
      <c r="AP164" s="50">
        <v>0</v>
      </c>
      <c r="AQ164" s="50">
        <v>0</v>
      </c>
      <c r="AR164" s="50">
        <v>0</v>
      </c>
      <c r="AS164" s="50">
        <v>437251.09288398252</v>
      </c>
      <c r="AT164" s="50">
        <v>72776.94141443797</v>
      </c>
      <c r="AU164" s="50">
        <v>146440.23828255365</v>
      </c>
      <c r="AV164" s="50">
        <v>45877.616862488088</v>
      </c>
      <c r="AW164" s="67">
        <v>656468.27258097415</v>
      </c>
      <c r="AX164" s="50">
        <v>653494.67258097418</v>
      </c>
      <c r="AY164" s="50">
        <v>4405</v>
      </c>
      <c r="AZ164" s="50">
        <v>568245</v>
      </c>
      <c r="BA164" s="50">
        <v>0</v>
      </c>
      <c r="BB164" s="50">
        <v>0</v>
      </c>
      <c r="BC164" s="50">
        <v>656468.27258097415</v>
      </c>
      <c r="BD164" s="50">
        <v>656468.27258097415</v>
      </c>
      <c r="BE164" s="50">
        <v>0</v>
      </c>
      <c r="BF164" s="50">
        <v>571218.6</v>
      </c>
      <c r="BG164" s="50">
        <v>424778.36171744636</v>
      </c>
      <c r="BH164" s="50">
        <v>510028.03429842053</v>
      </c>
      <c r="BI164" s="50">
        <v>3953.7056922358179</v>
      </c>
      <c r="BJ164" s="50">
        <v>3927.6043992821419</v>
      </c>
      <c r="BK164" s="50">
        <v>0.0066456013132194687</v>
      </c>
      <c r="BL164" s="50">
        <v>0</v>
      </c>
      <c r="BM164" s="50">
        <v>0</v>
      </c>
      <c r="BN164" s="67">
        <v>656468.27258097415</v>
      </c>
      <c r="BO164" s="50">
        <v>5065.8501750463111</v>
      </c>
      <c r="BP164" s="50" t="s">
        <v>325</v>
      </c>
      <c r="BQ164" s="50">
        <v>5088.9013378370091</v>
      </c>
      <c r="BR164" s="508">
        <v>-0.021707274913207453</v>
      </c>
      <c r="BS164" s="50">
        <v>-1174.05</v>
      </c>
      <c r="BT164" s="50">
        <v>655294.22258097411</v>
      </c>
      <c r="BU164" s="50">
        <v>-1290</v>
      </c>
      <c r="BV164" s="67">
        <v>654004.22258097411</v>
      </c>
      <c r="BY164" s="40">
        <v>8733331</v>
      </c>
    </row>
    <row r="165" spans="1:77">
      <c r="A165" s="40">
        <v>110702</v>
      </c>
      <c r="B165" s="40">
        <v>8732239</v>
      </c>
      <c r="C165" s="40" t="s">
        <v>71</v>
      </c>
      <c r="D165" s="507">
        <v>327</v>
      </c>
      <c r="E165" s="507">
        <v>327</v>
      </c>
      <c r="F165" s="507">
        <v>0</v>
      </c>
      <c r="G165" s="50">
        <v>1108380.6773105604</v>
      </c>
      <c r="H165" s="50">
        <v>0</v>
      </c>
      <c r="I165" s="50">
        <v>0</v>
      </c>
      <c r="J165" s="50">
        <v>38349.577599585784</v>
      </c>
      <c r="K165" s="50">
        <v>0</v>
      </c>
      <c r="L165" s="50">
        <v>59142.239204361256</v>
      </c>
      <c r="M165" s="50">
        <v>0</v>
      </c>
      <c r="N165" s="50">
        <v>17227.349312313985</v>
      </c>
      <c r="O165" s="50">
        <v>3075.9557033001106</v>
      </c>
      <c r="P165" s="50">
        <v>0</v>
      </c>
      <c r="Q165" s="50">
        <v>0</v>
      </c>
      <c r="R165" s="50">
        <v>0</v>
      </c>
      <c r="S165" s="50">
        <v>0</v>
      </c>
      <c r="T165" s="50">
        <v>0</v>
      </c>
      <c r="U165" s="50">
        <v>0</v>
      </c>
      <c r="V165" s="50">
        <v>0</v>
      </c>
      <c r="W165" s="50">
        <v>0</v>
      </c>
      <c r="X165" s="50">
        <v>0</v>
      </c>
      <c r="Y165" s="50">
        <v>0</v>
      </c>
      <c r="Z165" s="50">
        <v>4054.6688816228839</v>
      </c>
      <c r="AA165" s="50">
        <v>0</v>
      </c>
      <c r="AB165" s="50">
        <v>102027.23804582446</v>
      </c>
      <c r="AC165" s="50">
        <v>0</v>
      </c>
      <c r="AD165" s="50">
        <v>0</v>
      </c>
      <c r="AE165" s="50">
        <v>0</v>
      </c>
      <c r="AF165" s="50">
        <v>127831.92533195284</v>
      </c>
      <c r="AG165" s="50">
        <v>0</v>
      </c>
      <c r="AH165" s="50">
        <v>0</v>
      </c>
      <c r="AI165" s="50">
        <v>0</v>
      </c>
      <c r="AJ165" s="50">
        <v>21660.04</v>
      </c>
      <c r="AK165" s="50">
        <v>0</v>
      </c>
      <c r="AL165" s="50">
        <v>0</v>
      </c>
      <c r="AM165" s="50">
        <v>0</v>
      </c>
      <c r="AN165" s="50">
        <v>0</v>
      </c>
      <c r="AO165" s="50">
        <v>0</v>
      </c>
      <c r="AP165" s="50">
        <v>0</v>
      </c>
      <c r="AQ165" s="50">
        <v>0</v>
      </c>
      <c r="AR165" s="50">
        <v>0</v>
      </c>
      <c r="AS165" s="50">
        <v>1108380.6773105604</v>
      </c>
      <c r="AT165" s="50">
        <v>223877.02874700847</v>
      </c>
      <c r="AU165" s="50">
        <v>149491.96533195284</v>
      </c>
      <c r="AV165" s="50">
        <v>137391.75820135989</v>
      </c>
      <c r="AW165" s="67">
        <v>1481749.6713895216</v>
      </c>
      <c r="AX165" s="50">
        <v>1460089.6313895215</v>
      </c>
      <c r="AY165" s="50">
        <v>4405</v>
      </c>
      <c r="AZ165" s="50">
        <v>1440435</v>
      </c>
      <c r="BA165" s="50">
        <v>0</v>
      </c>
      <c r="BB165" s="50">
        <v>0</v>
      </c>
      <c r="BC165" s="50">
        <v>1481749.6713895216</v>
      </c>
      <c r="BD165" s="50">
        <v>1481749.6713895218</v>
      </c>
      <c r="BE165" s="50">
        <v>0</v>
      </c>
      <c r="BF165" s="50">
        <v>1462095.04</v>
      </c>
      <c r="BG165" s="50">
        <v>1312603.0746680473</v>
      </c>
      <c r="BH165" s="50">
        <v>1332257.7060575688</v>
      </c>
      <c r="BI165" s="50">
        <v>4074.1825873320145</v>
      </c>
      <c r="BJ165" s="50">
        <v>4014.0216747516583</v>
      </c>
      <c r="BK165" s="50">
        <v>0.014987690016416814</v>
      </c>
      <c r="BL165" s="50">
        <v>0</v>
      </c>
      <c r="BM165" s="50">
        <v>0</v>
      </c>
      <c r="BN165" s="67">
        <v>1481749.6713895216</v>
      </c>
      <c r="BO165" s="50">
        <v>4465.1059063899738</v>
      </c>
      <c r="BP165" s="50" t="s">
        <v>325</v>
      </c>
      <c r="BQ165" s="50">
        <v>4531.3445608242246</v>
      </c>
      <c r="BR165" s="508">
        <v>0.01330524281304446</v>
      </c>
      <c r="BS165" s="50">
        <v>-3053.3999999999992</v>
      </c>
      <c r="BT165" s="50">
        <v>1478696.2713895217</v>
      </c>
      <c r="BU165" s="50">
        <v>-3270</v>
      </c>
      <c r="BV165" s="67">
        <v>1475426.2713895217</v>
      </c>
      <c r="BY165" s="40">
        <v>8732239</v>
      </c>
    </row>
    <row r="166" spans="1:77">
      <c r="A166" s="40">
        <v>110687</v>
      </c>
      <c r="B166" s="40">
        <v>8732219</v>
      </c>
      <c r="C166" s="40" t="s">
        <v>68</v>
      </c>
      <c r="D166" s="507">
        <v>240</v>
      </c>
      <c r="E166" s="507">
        <v>240</v>
      </c>
      <c r="F166" s="507">
        <v>0</v>
      </c>
      <c r="G166" s="50">
        <v>813490.40536554891</v>
      </c>
      <c r="H166" s="50">
        <v>0</v>
      </c>
      <c r="I166" s="50">
        <v>0</v>
      </c>
      <c r="J166" s="50">
        <v>22530.376839756649</v>
      </c>
      <c r="K166" s="50">
        <v>0</v>
      </c>
      <c r="L166" s="50">
        <v>33795.565259635026</v>
      </c>
      <c r="M166" s="50">
        <v>0</v>
      </c>
      <c r="N166" s="50">
        <v>14011.577440682035</v>
      </c>
      <c r="O166" s="50">
        <v>3075.9557033001129</v>
      </c>
      <c r="P166" s="50">
        <v>0</v>
      </c>
      <c r="Q166" s="50">
        <v>0</v>
      </c>
      <c r="R166" s="50">
        <v>0</v>
      </c>
      <c r="S166" s="50">
        <v>0</v>
      </c>
      <c r="T166" s="50">
        <v>0</v>
      </c>
      <c r="U166" s="50">
        <v>0</v>
      </c>
      <c r="V166" s="50">
        <v>0</v>
      </c>
      <c r="W166" s="50">
        <v>0</v>
      </c>
      <c r="X166" s="50">
        <v>0</v>
      </c>
      <c r="Y166" s="50">
        <v>0</v>
      </c>
      <c r="Z166" s="50">
        <v>5724.2384211146546</v>
      </c>
      <c r="AA166" s="50">
        <v>0</v>
      </c>
      <c r="AB166" s="50">
        <v>97448.659773918873</v>
      </c>
      <c r="AC166" s="50">
        <v>0</v>
      </c>
      <c r="AD166" s="50">
        <v>0</v>
      </c>
      <c r="AE166" s="50">
        <v>0</v>
      </c>
      <c r="AF166" s="50">
        <v>127831.92533195284</v>
      </c>
      <c r="AG166" s="50">
        <v>0</v>
      </c>
      <c r="AH166" s="50">
        <v>0</v>
      </c>
      <c r="AI166" s="50">
        <v>0</v>
      </c>
      <c r="AJ166" s="50">
        <v>39521.25</v>
      </c>
      <c r="AK166" s="50">
        <v>0</v>
      </c>
      <c r="AL166" s="50">
        <v>0</v>
      </c>
      <c r="AM166" s="50">
        <v>0</v>
      </c>
      <c r="AN166" s="50">
        <v>0</v>
      </c>
      <c r="AO166" s="50">
        <v>0</v>
      </c>
      <c r="AP166" s="50">
        <v>0</v>
      </c>
      <c r="AQ166" s="50">
        <v>0</v>
      </c>
      <c r="AR166" s="50">
        <v>0</v>
      </c>
      <c r="AS166" s="50">
        <v>813490.40536554891</v>
      </c>
      <c r="AT166" s="50">
        <v>176586.37343840735</v>
      </c>
      <c r="AU166" s="50">
        <v>167353.17533195284</v>
      </c>
      <c r="AV166" s="50">
        <v>111109.56528812219</v>
      </c>
      <c r="AW166" s="67">
        <v>1157429.954135909</v>
      </c>
      <c r="AX166" s="50">
        <v>1117908.704135909</v>
      </c>
      <c r="AY166" s="50">
        <v>4405</v>
      </c>
      <c r="AZ166" s="50">
        <v>1057200</v>
      </c>
      <c r="BA166" s="50">
        <v>0</v>
      </c>
      <c r="BB166" s="50">
        <v>0</v>
      </c>
      <c r="BC166" s="50">
        <v>1157429.954135909</v>
      </c>
      <c r="BD166" s="50">
        <v>1157429.954135909</v>
      </c>
      <c r="BE166" s="50">
        <v>0</v>
      </c>
      <c r="BF166" s="50">
        <v>1096721.25</v>
      </c>
      <c r="BG166" s="50">
        <v>929368.07466804713</v>
      </c>
      <c r="BH166" s="50">
        <v>990076.77880395611</v>
      </c>
      <c r="BI166" s="50">
        <v>4125.31991168315</v>
      </c>
      <c r="BJ166" s="50">
        <v>3948.9204183781385</v>
      </c>
      <c r="BK166" s="50">
        <v>0.044670308493444069</v>
      </c>
      <c r="BL166" s="50">
        <v>0</v>
      </c>
      <c r="BM166" s="50">
        <v>0</v>
      </c>
      <c r="BN166" s="67">
        <v>1157429.954135909</v>
      </c>
      <c r="BO166" s="50">
        <v>4657.9529338996208</v>
      </c>
      <c r="BP166" s="50" t="s">
        <v>325</v>
      </c>
      <c r="BQ166" s="50">
        <v>4822.6248088996208</v>
      </c>
      <c r="BR166" s="508">
        <v>0.056375832627724609</v>
      </c>
      <c r="BS166" s="50">
        <v>-2186.5499999999993</v>
      </c>
      <c r="BT166" s="50">
        <v>1155243.4041359089</v>
      </c>
      <c r="BU166" s="50">
        <v>-2400</v>
      </c>
      <c r="BV166" s="67">
        <v>1152843.4041359089</v>
      </c>
      <c r="BY166" s="40">
        <v>8732219</v>
      </c>
    </row>
    <row r="167" spans="1:77">
      <c r="A167" s="40">
        <v>110763</v>
      </c>
      <c r="B167" s="40">
        <v>8732333</v>
      </c>
      <c r="C167" s="40" t="s">
        <v>86</v>
      </c>
      <c r="D167" s="507">
        <v>399</v>
      </c>
      <c r="E167" s="507">
        <v>399</v>
      </c>
      <c r="F167" s="507">
        <v>0</v>
      </c>
      <c r="G167" s="50">
        <v>1352427.7989202249</v>
      </c>
      <c r="H167" s="50">
        <v>0</v>
      </c>
      <c r="I167" s="50">
        <v>0</v>
      </c>
      <c r="J167" s="50">
        <v>34035.25011963235</v>
      </c>
      <c r="K167" s="50">
        <v>0</v>
      </c>
      <c r="L167" s="50">
        <v>51397.422165694872</v>
      </c>
      <c r="M167" s="50">
        <v>0</v>
      </c>
      <c r="N167" s="50">
        <v>6661.2417340947268</v>
      </c>
      <c r="O167" s="50">
        <v>279.6323366636467</v>
      </c>
      <c r="P167" s="50">
        <v>1318.266729985763</v>
      </c>
      <c r="Q167" s="50">
        <v>0</v>
      </c>
      <c r="R167" s="50">
        <v>0</v>
      </c>
      <c r="S167" s="50">
        <v>0</v>
      </c>
      <c r="T167" s="50">
        <v>0</v>
      </c>
      <c r="U167" s="50">
        <v>0</v>
      </c>
      <c r="V167" s="50">
        <v>0</v>
      </c>
      <c r="W167" s="50">
        <v>0</v>
      </c>
      <c r="X167" s="50">
        <v>0</v>
      </c>
      <c r="Y167" s="50">
        <v>0</v>
      </c>
      <c r="Z167" s="50">
        <v>80210.890875869125</v>
      </c>
      <c r="AA167" s="50">
        <v>0</v>
      </c>
      <c r="AB167" s="50">
        <v>135860.71143202478</v>
      </c>
      <c r="AC167" s="50">
        <v>0</v>
      </c>
      <c r="AD167" s="50">
        <v>0</v>
      </c>
      <c r="AE167" s="50">
        <v>0</v>
      </c>
      <c r="AF167" s="50">
        <v>127831.92533195284</v>
      </c>
      <c r="AG167" s="50">
        <v>0</v>
      </c>
      <c r="AH167" s="50">
        <v>0</v>
      </c>
      <c r="AI167" s="50">
        <v>0</v>
      </c>
      <c r="AJ167" s="50">
        <v>8013.5999999999985</v>
      </c>
      <c r="AK167" s="50">
        <v>0</v>
      </c>
      <c r="AL167" s="50">
        <v>0</v>
      </c>
      <c r="AM167" s="50">
        <v>0</v>
      </c>
      <c r="AN167" s="50">
        <v>0</v>
      </c>
      <c r="AO167" s="50">
        <v>0</v>
      </c>
      <c r="AP167" s="50">
        <v>0</v>
      </c>
      <c r="AQ167" s="50">
        <v>0</v>
      </c>
      <c r="AR167" s="50">
        <v>0</v>
      </c>
      <c r="AS167" s="50">
        <v>1352427.7989202249</v>
      </c>
      <c r="AT167" s="50">
        <v>309763.41539396526</v>
      </c>
      <c r="AU167" s="50">
        <v>135845.52533195284</v>
      </c>
      <c r="AV167" s="50">
        <v>157020.61090871549</v>
      </c>
      <c r="AW167" s="67">
        <v>1798036.739646143</v>
      </c>
      <c r="AX167" s="50">
        <v>1790023.139646143</v>
      </c>
      <c r="AY167" s="50">
        <v>4405</v>
      </c>
      <c r="AZ167" s="50">
        <v>1757595</v>
      </c>
      <c r="BA167" s="50">
        <v>0</v>
      </c>
      <c r="BB167" s="50">
        <v>0</v>
      </c>
      <c r="BC167" s="50">
        <v>1798036.739646143</v>
      </c>
      <c r="BD167" s="50">
        <v>1798036.739646143</v>
      </c>
      <c r="BE167" s="50">
        <v>0</v>
      </c>
      <c r="BF167" s="50">
        <v>1765608.6</v>
      </c>
      <c r="BG167" s="50">
        <v>1629763.0746680473</v>
      </c>
      <c r="BH167" s="50">
        <v>1662191.2143141902</v>
      </c>
      <c r="BI167" s="50">
        <v>4165.8927677047377</v>
      </c>
      <c r="BJ167" s="50">
        <v>4073.1128852438987</v>
      </c>
      <c r="BK167" s="50">
        <v>0.022778617994350846</v>
      </c>
      <c r="BL167" s="50">
        <v>0</v>
      </c>
      <c r="BM167" s="50">
        <v>0</v>
      </c>
      <c r="BN167" s="67">
        <v>1798036.739646143</v>
      </c>
      <c r="BO167" s="50">
        <v>4486.2735329477264</v>
      </c>
      <c r="BP167" s="50" t="s">
        <v>325</v>
      </c>
      <c r="BQ167" s="50">
        <v>4506.3577434740428</v>
      </c>
      <c r="BR167" s="508">
        <v>0.021463035970324507</v>
      </c>
      <c r="BS167" s="50">
        <v>-3601.9499999999989</v>
      </c>
      <c r="BT167" s="50">
        <v>1794434.7896461431</v>
      </c>
      <c r="BU167" s="50">
        <v>-3990</v>
      </c>
      <c r="BV167" s="67">
        <v>1790444.7896461431</v>
      </c>
      <c r="BY167" s="40">
        <v>8732333</v>
      </c>
    </row>
    <row r="168" spans="1:77">
      <c r="A168" s="40">
        <v>136241</v>
      </c>
      <c r="B168" s="40">
        <v>8733946</v>
      </c>
      <c r="C168" s="40" t="s">
        <v>143</v>
      </c>
      <c r="D168" s="507">
        <v>406</v>
      </c>
      <c r="E168" s="507">
        <v>406</v>
      </c>
      <c r="F168" s="507">
        <v>0</v>
      </c>
      <c r="G168" s="50">
        <v>1376154.6024100536</v>
      </c>
      <c r="H168" s="50">
        <v>0</v>
      </c>
      <c r="I168" s="50">
        <v>0</v>
      </c>
      <c r="J168" s="50">
        <v>39787.686759570359</v>
      </c>
      <c r="K168" s="50">
        <v>0</v>
      </c>
      <c r="L168" s="50">
        <v>59142.239204361322</v>
      </c>
      <c r="M168" s="50">
        <v>0</v>
      </c>
      <c r="N168" s="50">
        <v>11255.201550711805</v>
      </c>
      <c r="O168" s="50">
        <v>559.264673327294</v>
      </c>
      <c r="P168" s="50">
        <v>439.42224332858814</v>
      </c>
      <c r="Q168" s="50">
        <v>0</v>
      </c>
      <c r="R168" s="50">
        <v>0</v>
      </c>
      <c r="S168" s="50">
        <v>0</v>
      </c>
      <c r="T168" s="50">
        <v>0</v>
      </c>
      <c r="U168" s="50">
        <v>0</v>
      </c>
      <c r="V168" s="50">
        <v>0</v>
      </c>
      <c r="W168" s="50">
        <v>0</v>
      </c>
      <c r="X168" s="50">
        <v>0</v>
      </c>
      <c r="Y168" s="50">
        <v>0</v>
      </c>
      <c r="Z168" s="50">
        <v>71161.191611191127</v>
      </c>
      <c r="AA168" s="50">
        <v>0</v>
      </c>
      <c r="AB168" s="50">
        <v>122845.5047791715</v>
      </c>
      <c r="AC168" s="50">
        <v>0</v>
      </c>
      <c r="AD168" s="50">
        <v>15704.152027030465</v>
      </c>
      <c r="AE168" s="50">
        <v>0</v>
      </c>
      <c r="AF168" s="50">
        <v>127831.92533195284</v>
      </c>
      <c r="AG168" s="50">
        <v>0</v>
      </c>
      <c r="AH168" s="50">
        <v>0</v>
      </c>
      <c r="AI168" s="50">
        <v>0</v>
      </c>
      <c r="AJ168" s="50">
        <v>-9407.4860000000026</v>
      </c>
      <c r="AK168" s="50">
        <v>0</v>
      </c>
      <c r="AL168" s="50">
        <v>0</v>
      </c>
      <c r="AM168" s="50">
        <v>0</v>
      </c>
      <c r="AN168" s="50">
        <v>0</v>
      </c>
      <c r="AO168" s="50">
        <v>0</v>
      </c>
      <c r="AP168" s="50">
        <v>0</v>
      </c>
      <c r="AQ168" s="50">
        <v>0</v>
      </c>
      <c r="AR168" s="50">
        <v>0</v>
      </c>
      <c r="AS168" s="50">
        <v>1376154.6024100536</v>
      </c>
      <c r="AT168" s="50">
        <v>320894.6628486925</v>
      </c>
      <c r="AU168" s="50">
        <v>118424.43933195283</v>
      </c>
      <c r="AV168" s="50">
        <v>156933.16224214929</v>
      </c>
      <c r="AW168" s="67">
        <v>1815473.7045906992</v>
      </c>
      <c r="AX168" s="50">
        <v>1824881.1905906992</v>
      </c>
      <c r="AY168" s="50">
        <v>4405</v>
      </c>
      <c r="AZ168" s="50">
        <v>1788430</v>
      </c>
      <c r="BA168" s="50">
        <v>0</v>
      </c>
      <c r="BB168" s="50">
        <v>0</v>
      </c>
      <c r="BC168" s="50">
        <v>1815473.7045906992</v>
      </c>
      <c r="BD168" s="50">
        <v>1815473.7045906987</v>
      </c>
      <c r="BE168" s="50">
        <v>0</v>
      </c>
      <c r="BF168" s="50">
        <v>1779022.514</v>
      </c>
      <c r="BG168" s="50">
        <v>1660598.0746680473</v>
      </c>
      <c r="BH168" s="50">
        <v>1697049.2652587465</v>
      </c>
      <c r="BI168" s="50">
        <v>4179.9242986668633</v>
      </c>
      <c r="BJ168" s="50">
        <v>4063.4490373232757</v>
      </c>
      <c r="BK168" s="50">
        <v>0.028664137355667092</v>
      </c>
      <c r="BL168" s="50">
        <v>0</v>
      </c>
      <c r="BM168" s="50">
        <v>0</v>
      </c>
      <c r="BN168" s="67">
        <v>1815473.7045906992</v>
      </c>
      <c r="BO168" s="50">
        <v>4494.78125761256</v>
      </c>
      <c r="BP168" s="50" t="s">
        <v>325</v>
      </c>
      <c r="BQ168" s="50">
        <v>4471.6101098293084</v>
      </c>
      <c r="BR168" s="508">
        <v>0.0035257313783643163</v>
      </c>
      <c r="BS168" s="50">
        <v>-3715.15</v>
      </c>
      <c r="BT168" s="50">
        <v>1811758.5545906993</v>
      </c>
      <c r="BU168" s="50">
        <v>-4060</v>
      </c>
      <c r="BV168" s="67">
        <v>1807698.5545906993</v>
      </c>
      <c r="BY168" s="40">
        <v>8733946</v>
      </c>
    </row>
    <row r="169" spans="1:77">
      <c r="A169" s="40">
        <v>140173</v>
      </c>
      <c r="B169" s="40">
        <v>8732020</v>
      </c>
      <c r="C169" s="40" t="s">
        <v>153</v>
      </c>
      <c r="D169" s="507">
        <v>321</v>
      </c>
      <c r="E169" s="507">
        <v>321</v>
      </c>
      <c r="F169" s="507">
        <v>0</v>
      </c>
      <c r="G169" s="50">
        <v>1088043.4171764215</v>
      </c>
      <c r="H169" s="50">
        <v>0</v>
      </c>
      <c r="I169" s="50">
        <v>0</v>
      </c>
      <c r="J169" s="50">
        <v>70946.718559233879</v>
      </c>
      <c r="K169" s="50">
        <v>0</v>
      </c>
      <c r="L169" s="50">
        <v>104202.99288387474</v>
      </c>
      <c r="M169" s="50">
        <v>0</v>
      </c>
      <c r="N169" s="50">
        <v>31069.903703139295</v>
      </c>
      <c r="O169" s="50">
        <v>24557.522849074387</v>
      </c>
      <c r="P169" s="50">
        <v>10202.057932374097</v>
      </c>
      <c r="Q169" s="50">
        <v>11129.517744408106</v>
      </c>
      <c r="R169" s="50">
        <v>15938.195248106185</v>
      </c>
      <c r="S169" s="50">
        <v>0</v>
      </c>
      <c r="T169" s="50">
        <v>0</v>
      </c>
      <c r="U169" s="50">
        <v>0</v>
      </c>
      <c r="V169" s="50">
        <v>0</v>
      </c>
      <c r="W169" s="50">
        <v>0</v>
      </c>
      <c r="X169" s="50">
        <v>0</v>
      </c>
      <c r="Y169" s="50">
        <v>0</v>
      </c>
      <c r="Z169" s="50">
        <v>30699.635818001843</v>
      </c>
      <c r="AA169" s="50">
        <v>0</v>
      </c>
      <c r="AB169" s="50">
        <v>166715.1316683894</v>
      </c>
      <c r="AC169" s="50">
        <v>0</v>
      </c>
      <c r="AD169" s="50">
        <v>0</v>
      </c>
      <c r="AE169" s="50">
        <v>0</v>
      </c>
      <c r="AF169" s="50">
        <v>127831.92533195284</v>
      </c>
      <c r="AG169" s="50">
        <v>0</v>
      </c>
      <c r="AH169" s="50">
        <v>0</v>
      </c>
      <c r="AI169" s="50">
        <v>0</v>
      </c>
      <c r="AJ169" s="50">
        <v>4070.4</v>
      </c>
      <c r="AK169" s="50">
        <v>0</v>
      </c>
      <c r="AL169" s="50">
        <v>0</v>
      </c>
      <c r="AM169" s="50">
        <v>0</v>
      </c>
      <c r="AN169" s="50">
        <v>0</v>
      </c>
      <c r="AO169" s="50">
        <v>0</v>
      </c>
      <c r="AP169" s="50">
        <v>0</v>
      </c>
      <c r="AQ169" s="50">
        <v>0</v>
      </c>
      <c r="AR169" s="50">
        <v>0</v>
      </c>
      <c r="AS169" s="50">
        <v>1088043.4171764215</v>
      </c>
      <c r="AT169" s="50">
        <v>465461.67640660191</v>
      </c>
      <c r="AU169" s="50">
        <v>131902.32533195283</v>
      </c>
      <c r="AV169" s="50">
        <v>227492.28353349795</v>
      </c>
      <c r="AW169" s="67">
        <v>1685407.4189149763</v>
      </c>
      <c r="AX169" s="50">
        <v>1681337.0189149764</v>
      </c>
      <c r="AY169" s="50">
        <v>4405</v>
      </c>
      <c r="AZ169" s="50">
        <v>1414005</v>
      </c>
      <c r="BA169" s="50">
        <v>0</v>
      </c>
      <c r="BB169" s="50">
        <v>0</v>
      </c>
      <c r="BC169" s="50">
        <v>1685407.4189149763</v>
      </c>
      <c r="BD169" s="50">
        <v>1685407.4189149763</v>
      </c>
      <c r="BE169" s="50">
        <v>0</v>
      </c>
      <c r="BF169" s="50">
        <v>1418075.4</v>
      </c>
      <c r="BG169" s="50">
        <v>1286173.0746680473</v>
      </c>
      <c r="BH169" s="50">
        <v>1553505.0935830236</v>
      </c>
      <c r="BI169" s="50">
        <v>4839.5797307882358</v>
      </c>
      <c r="BJ169" s="50">
        <v>4669.4490522795149</v>
      </c>
      <c r="BK169" s="50">
        <v>0.036434850579570424</v>
      </c>
      <c r="BL169" s="50">
        <v>0</v>
      </c>
      <c r="BM169" s="50">
        <v>0</v>
      </c>
      <c r="BN169" s="67">
        <v>1685407.4189149763</v>
      </c>
      <c r="BO169" s="50">
        <v>5237.8100277725125</v>
      </c>
      <c r="BP169" s="50" t="s">
        <v>325</v>
      </c>
      <c r="BQ169" s="50">
        <v>5250.4904016042874</v>
      </c>
      <c r="BR169" s="508">
        <v>0.031800698772240121</v>
      </c>
      <c r="BS169" s="50">
        <v>0</v>
      </c>
      <c r="BT169" s="50">
        <v>1685407.4189149763</v>
      </c>
      <c r="BU169" s="50">
        <v>0</v>
      </c>
      <c r="BV169" s="67">
        <v>1685407.4189149763</v>
      </c>
      <c r="BY169" s="40">
        <v>8732020</v>
      </c>
    </row>
    <row r="170" spans="1:77">
      <c r="A170" s="40">
        <v>143777</v>
      </c>
      <c r="B170" s="40">
        <v>8732218</v>
      </c>
      <c r="C170" s="40" t="s">
        <v>204</v>
      </c>
      <c r="D170" s="507">
        <v>261</v>
      </c>
      <c r="E170" s="507">
        <v>261</v>
      </c>
      <c r="F170" s="507">
        <v>0</v>
      </c>
      <c r="G170" s="50">
        <v>884670.81583503436</v>
      </c>
      <c r="H170" s="50">
        <v>0</v>
      </c>
      <c r="I170" s="50">
        <v>0</v>
      </c>
      <c r="J170" s="50">
        <v>47457.602279487466</v>
      </c>
      <c r="K170" s="50">
        <v>0</v>
      </c>
      <c r="L170" s="50">
        <v>72519.650452966918</v>
      </c>
      <c r="M170" s="50">
        <v>0</v>
      </c>
      <c r="N170" s="50">
        <v>459.39598166170578</v>
      </c>
      <c r="O170" s="50">
        <v>20972.425249773478</v>
      </c>
      <c r="P170" s="50">
        <v>0</v>
      </c>
      <c r="Q170" s="50">
        <v>0</v>
      </c>
      <c r="R170" s="50">
        <v>0</v>
      </c>
      <c r="S170" s="50">
        <v>0</v>
      </c>
      <c r="T170" s="50">
        <v>0</v>
      </c>
      <c r="U170" s="50">
        <v>0</v>
      </c>
      <c r="V170" s="50">
        <v>0</v>
      </c>
      <c r="W170" s="50">
        <v>0</v>
      </c>
      <c r="X170" s="50">
        <v>0</v>
      </c>
      <c r="Y170" s="50">
        <v>0</v>
      </c>
      <c r="Z170" s="50">
        <v>5213.1457049437095</v>
      </c>
      <c r="AA170" s="50">
        <v>0</v>
      </c>
      <c r="AB170" s="50">
        <v>114414.62197742747</v>
      </c>
      <c r="AC170" s="50">
        <v>0</v>
      </c>
      <c r="AD170" s="50">
        <v>3152.1555150409636</v>
      </c>
      <c r="AE170" s="50">
        <v>0</v>
      </c>
      <c r="AF170" s="50">
        <v>127831.92533195284</v>
      </c>
      <c r="AG170" s="50">
        <v>0</v>
      </c>
      <c r="AH170" s="50">
        <v>0</v>
      </c>
      <c r="AI170" s="50">
        <v>0</v>
      </c>
      <c r="AJ170" s="50">
        <v>4633.6</v>
      </c>
      <c r="AK170" s="50">
        <v>0</v>
      </c>
      <c r="AL170" s="50">
        <v>0</v>
      </c>
      <c r="AM170" s="50">
        <v>0</v>
      </c>
      <c r="AN170" s="50">
        <v>0</v>
      </c>
      <c r="AO170" s="50">
        <v>0</v>
      </c>
      <c r="AP170" s="50">
        <v>0</v>
      </c>
      <c r="AQ170" s="50">
        <v>0</v>
      </c>
      <c r="AR170" s="50">
        <v>0</v>
      </c>
      <c r="AS170" s="50">
        <v>884670.81583503436</v>
      </c>
      <c r="AT170" s="50">
        <v>264188.99716130173</v>
      </c>
      <c r="AU170" s="50">
        <v>132465.52533195284</v>
      </c>
      <c r="AV170" s="50">
        <v>132638.42003676624</v>
      </c>
      <c r="AW170" s="67">
        <v>1281325.3383282889</v>
      </c>
      <c r="AX170" s="50">
        <v>1276691.7383282888</v>
      </c>
      <c r="AY170" s="50">
        <v>4405</v>
      </c>
      <c r="AZ170" s="50">
        <v>1149705</v>
      </c>
      <c r="BA170" s="50">
        <v>0</v>
      </c>
      <c r="BB170" s="50">
        <v>0</v>
      </c>
      <c r="BC170" s="50">
        <v>1281325.3383282889</v>
      </c>
      <c r="BD170" s="50">
        <v>1281325.3383282889</v>
      </c>
      <c r="BE170" s="50">
        <v>0</v>
      </c>
      <c r="BF170" s="50">
        <v>1154338.6</v>
      </c>
      <c r="BG170" s="50">
        <v>1021873.0746680473</v>
      </c>
      <c r="BH170" s="50">
        <v>1148859.812996336</v>
      </c>
      <c r="BI170" s="50">
        <v>4401.7617356181454</v>
      </c>
      <c r="BJ170" s="50">
        <v>4276.335564866863</v>
      </c>
      <c r="BK170" s="50">
        <v>0.029330291986846762</v>
      </c>
      <c r="BL170" s="50">
        <v>0</v>
      </c>
      <c r="BM170" s="50">
        <v>0</v>
      </c>
      <c r="BN170" s="67">
        <v>1281325.3383282889</v>
      </c>
      <c r="BO170" s="50">
        <v>4891.5392273114512</v>
      </c>
      <c r="BP170" s="50" t="s">
        <v>325</v>
      </c>
      <c r="BQ170" s="50">
        <v>4909.2924840164324</v>
      </c>
      <c r="BR170" s="508">
        <v>0.016629197005330942</v>
      </c>
      <c r="BS170" s="50">
        <v>0</v>
      </c>
      <c r="BT170" s="50">
        <v>1281325.3383282889</v>
      </c>
      <c r="BU170" s="50">
        <v>0</v>
      </c>
      <c r="BV170" s="67">
        <v>1281325.3383282889</v>
      </c>
      <c r="BY170" s="40">
        <v>8732218</v>
      </c>
    </row>
    <row r="171" spans="1:77">
      <c r="A171" s="40">
        <v>143775</v>
      </c>
      <c r="B171" s="40">
        <v>8732216</v>
      </c>
      <c r="C171" s="40" t="s">
        <v>203</v>
      </c>
      <c r="D171" s="507">
        <v>195</v>
      </c>
      <c r="E171" s="507">
        <v>195</v>
      </c>
      <c r="F171" s="507">
        <v>0</v>
      </c>
      <c r="G171" s="50">
        <v>660960.95435950847</v>
      </c>
      <c r="H171" s="50">
        <v>0</v>
      </c>
      <c r="I171" s="50">
        <v>0</v>
      </c>
      <c r="J171" s="50">
        <v>24927.225439730832</v>
      </c>
      <c r="K171" s="50">
        <v>0</v>
      </c>
      <c r="L171" s="50">
        <v>37315.936640847038</v>
      </c>
      <c r="M171" s="50">
        <v>0</v>
      </c>
      <c r="N171" s="50">
        <v>689.09397249255881</v>
      </c>
      <c r="O171" s="50">
        <v>11744.558139873147</v>
      </c>
      <c r="P171" s="50">
        <v>0</v>
      </c>
      <c r="Q171" s="50">
        <v>0</v>
      </c>
      <c r="R171" s="50">
        <v>509.33032749449973</v>
      </c>
      <c r="S171" s="50">
        <v>0</v>
      </c>
      <c r="T171" s="50">
        <v>0</v>
      </c>
      <c r="U171" s="50">
        <v>0</v>
      </c>
      <c r="V171" s="50">
        <v>0</v>
      </c>
      <c r="W171" s="50">
        <v>0</v>
      </c>
      <c r="X171" s="50">
        <v>0</v>
      </c>
      <c r="Y171" s="50">
        <v>0</v>
      </c>
      <c r="Z171" s="50">
        <v>5944.8152775673761</v>
      </c>
      <c r="AA171" s="50">
        <v>0</v>
      </c>
      <c r="AB171" s="50">
        <v>75926.942363943788</v>
      </c>
      <c r="AC171" s="50">
        <v>0</v>
      </c>
      <c r="AD171" s="50">
        <v>0</v>
      </c>
      <c r="AE171" s="50">
        <v>0</v>
      </c>
      <c r="AF171" s="50">
        <v>127831.92533195284</v>
      </c>
      <c r="AG171" s="50">
        <v>0</v>
      </c>
      <c r="AH171" s="50">
        <v>0</v>
      </c>
      <c r="AI171" s="50">
        <v>0</v>
      </c>
      <c r="AJ171" s="50">
        <v>3353.6</v>
      </c>
      <c r="AK171" s="50">
        <v>0</v>
      </c>
      <c r="AL171" s="50">
        <v>0</v>
      </c>
      <c r="AM171" s="50">
        <v>0</v>
      </c>
      <c r="AN171" s="50">
        <v>0</v>
      </c>
      <c r="AO171" s="50">
        <v>0</v>
      </c>
      <c r="AP171" s="50">
        <v>0</v>
      </c>
      <c r="AQ171" s="50">
        <v>0</v>
      </c>
      <c r="AR171" s="50">
        <v>0</v>
      </c>
      <c r="AS171" s="50">
        <v>660960.95435950847</v>
      </c>
      <c r="AT171" s="50">
        <v>157057.90216194926</v>
      </c>
      <c r="AU171" s="50">
        <v>131185.52533195284</v>
      </c>
      <c r="AV171" s="50">
        <v>89756.334363298141</v>
      </c>
      <c r="AW171" s="67">
        <v>949204.38185341051</v>
      </c>
      <c r="AX171" s="50">
        <v>945850.78185341053</v>
      </c>
      <c r="AY171" s="50">
        <v>4405</v>
      </c>
      <c r="AZ171" s="50">
        <v>858975</v>
      </c>
      <c r="BA171" s="50">
        <v>0</v>
      </c>
      <c r="BB171" s="50">
        <v>0</v>
      </c>
      <c r="BC171" s="50">
        <v>949204.38185341051</v>
      </c>
      <c r="BD171" s="50">
        <v>949204.38185341062</v>
      </c>
      <c r="BE171" s="50">
        <v>0</v>
      </c>
      <c r="BF171" s="50">
        <v>862328.6</v>
      </c>
      <c r="BG171" s="50">
        <v>731143.07466804713</v>
      </c>
      <c r="BH171" s="50">
        <v>818018.85652145767</v>
      </c>
      <c r="BI171" s="50">
        <v>4194.9684949818338</v>
      </c>
      <c r="BJ171" s="50">
        <v>4183.4753545224</v>
      </c>
      <c r="BK171" s="50">
        <v>0.0027472709853565416</v>
      </c>
      <c r="BL171" s="50">
        <v>0.0022527290146434585</v>
      </c>
      <c r="BM171" s="50">
        <v>1837.7260810697958</v>
      </c>
      <c r="BN171" s="67">
        <v>951042.1079344803</v>
      </c>
      <c r="BO171" s="50">
        <v>4859.941066330668</v>
      </c>
      <c r="BP171" s="50" t="s">
        <v>325</v>
      </c>
      <c r="BQ171" s="50">
        <v>4877.1390150486168</v>
      </c>
      <c r="BR171" s="508">
        <v>0.00969205370785331</v>
      </c>
      <c r="BS171" s="50">
        <v>0</v>
      </c>
      <c r="BT171" s="50">
        <v>951042.1079344803</v>
      </c>
      <c r="BU171" s="50">
        <v>0</v>
      </c>
      <c r="BV171" s="67">
        <v>951042.1079344803</v>
      </c>
      <c r="BY171" s="40">
        <v>8732216</v>
      </c>
    </row>
    <row r="172" spans="1:77">
      <c r="A172" s="40">
        <v>133311</v>
      </c>
      <c r="B172" s="40">
        <v>8732453</v>
      </c>
      <c r="C172" s="40" t="s">
        <v>95</v>
      </c>
      <c r="D172" s="507">
        <v>208</v>
      </c>
      <c r="E172" s="507">
        <v>208</v>
      </c>
      <c r="F172" s="507">
        <v>0</v>
      </c>
      <c r="G172" s="50">
        <v>705025.0179834757</v>
      </c>
      <c r="H172" s="50">
        <v>0</v>
      </c>
      <c r="I172" s="50">
        <v>0</v>
      </c>
      <c r="J172" s="50">
        <v>26365.334599715279</v>
      </c>
      <c r="K172" s="50">
        <v>0</v>
      </c>
      <c r="L172" s="50">
        <v>42244.456574543714</v>
      </c>
      <c r="M172" s="50">
        <v>0</v>
      </c>
      <c r="N172" s="50">
        <v>18146.141275637354</v>
      </c>
      <c r="O172" s="50">
        <v>279.63233666364692</v>
      </c>
      <c r="P172" s="50">
        <v>0</v>
      </c>
      <c r="Q172" s="50">
        <v>0</v>
      </c>
      <c r="R172" s="50">
        <v>0</v>
      </c>
      <c r="S172" s="50">
        <v>0</v>
      </c>
      <c r="T172" s="50">
        <v>0</v>
      </c>
      <c r="U172" s="50">
        <v>0</v>
      </c>
      <c r="V172" s="50">
        <v>0</v>
      </c>
      <c r="W172" s="50">
        <v>0</v>
      </c>
      <c r="X172" s="50">
        <v>0</v>
      </c>
      <c r="Y172" s="50">
        <v>0</v>
      </c>
      <c r="Z172" s="50">
        <v>18482.9711357095</v>
      </c>
      <c r="AA172" s="50">
        <v>0</v>
      </c>
      <c r="AB172" s="50">
        <v>68394.779755732</v>
      </c>
      <c r="AC172" s="50">
        <v>0</v>
      </c>
      <c r="AD172" s="50">
        <v>8040.8278407630742</v>
      </c>
      <c r="AE172" s="50">
        <v>0</v>
      </c>
      <c r="AF172" s="50">
        <v>127831.92533195284</v>
      </c>
      <c r="AG172" s="50">
        <v>0</v>
      </c>
      <c r="AH172" s="50">
        <v>0</v>
      </c>
      <c r="AI172" s="50">
        <v>0</v>
      </c>
      <c r="AJ172" s="50">
        <v>5291.9999999999991</v>
      </c>
      <c r="AK172" s="50">
        <v>0</v>
      </c>
      <c r="AL172" s="50">
        <v>0</v>
      </c>
      <c r="AM172" s="50">
        <v>0</v>
      </c>
      <c r="AN172" s="50">
        <v>0</v>
      </c>
      <c r="AO172" s="50">
        <v>0</v>
      </c>
      <c r="AP172" s="50">
        <v>0</v>
      </c>
      <c r="AQ172" s="50">
        <v>0</v>
      </c>
      <c r="AR172" s="50">
        <v>0</v>
      </c>
      <c r="AS172" s="50">
        <v>705025.0179834757</v>
      </c>
      <c r="AT172" s="50">
        <v>181954.14351876458</v>
      </c>
      <c r="AU172" s="50">
        <v>133123.92533195284</v>
      </c>
      <c r="AV172" s="50">
        <v>93759.4612957396</v>
      </c>
      <c r="AW172" s="67">
        <v>1020103.0868341931</v>
      </c>
      <c r="AX172" s="50">
        <v>1014811.0868341931</v>
      </c>
      <c r="AY172" s="50">
        <v>4405</v>
      </c>
      <c r="AZ172" s="50">
        <v>916240</v>
      </c>
      <c r="BA172" s="50">
        <v>0</v>
      </c>
      <c r="BB172" s="50">
        <v>0</v>
      </c>
      <c r="BC172" s="50">
        <v>1020103.0868341931</v>
      </c>
      <c r="BD172" s="50">
        <v>1020103.0868341932</v>
      </c>
      <c r="BE172" s="50">
        <v>0</v>
      </c>
      <c r="BF172" s="50">
        <v>921532</v>
      </c>
      <c r="BG172" s="50">
        <v>788408.07466804713</v>
      </c>
      <c r="BH172" s="50">
        <v>886979.16150224023</v>
      </c>
      <c r="BI172" s="50">
        <v>4264.3228918376935</v>
      </c>
      <c r="BJ172" s="50">
        <v>4127.3097042972631</v>
      </c>
      <c r="BK172" s="50">
        <v>0.033196730402318811</v>
      </c>
      <c r="BL172" s="50">
        <v>0</v>
      </c>
      <c r="BM172" s="50">
        <v>0</v>
      </c>
      <c r="BN172" s="67">
        <v>1020103.0868341931</v>
      </c>
      <c r="BO172" s="50">
        <v>4878.8994559336206</v>
      </c>
      <c r="BP172" s="50" t="s">
        <v>325</v>
      </c>
      <c r="BQ172" s="50">
        <v>4904.3417636259283</v>
      </c>
      <c r="BR172" s="508">
        <v>0.024476052697461004</v>
      </c>
      <c r="BS172" s="50">
        <v>-1961.35</v>
      </c>
      <c r="BT172" s="50">
        <v>1018141.7368341931</v>
      </c>
      <c r="BU172" s="50">
        <v>-2080</v>
      </c>
      <c r="BV172" s="67">
        <v>1016061.7368341931</v>
      </c>
      <c r="BY172" s="40">
        <v>8732453</v>
      </c>
    </row>
    <row r="173" spans="1:77">
      <c r="A173" s="40">
        <v>110635</v>
      </c>
      <c r="B173" s="40">
        <v>8732070</v>
      </c>
      <c r="C173" s="40" t="s">
        <v>48</v>
      </c>
      <c r="D173" s="507">
        <v>284</v>
      </c>
      <c r="E173" s="507">
        <v>284</v>
      </c>
      <c r="F173" s="507">
        <v>0</v>
      </c>
      <c r="G173" s="50">
        <v>962630.3130158995</v>
      </c>
      <c r="H173" s="50">
        <v>0</v>
      </c>
      <c r="I173" s="50">
        <v>0</v>
      </c>
      <c r="J173" s="50">
        <v>26844.704319710054</v>
      </c>
      <c r="K173" s="50">
        <v>0</v>
      </c>
      <c r="L173" s="50">
        <v>39428.159469574137</v>
      </c>
      <c r="M173" s="50">
        <v>0</v>
      </c>
      <c r="N173" s="50">
        <v>0</v>
      </c>
      <c r="O173" s="50">
        <v>279.63233666364675</v>
      </c>
      <c r="P173" s="50">
        <v>0</v>
      </c>
      <c r="Q173" s="50">
        <v>0</v>
      </c>
      <c r="R173" s="50">
        <v>0</v>
      </c>
      <c r="S173" s="50">
        <v>0</v>
      </c>
      <c r="T173" s="50">
        <v>0</v>
      </c>
      <c r="U173" s="50">
        <v>0</v>
      </c>
      <c r="V173" s="50">
        <v>0</v>
      </c>
      <c r="W173" s="50">
        <v>0</v>
      </c>
      <c r="X173" s="50">
        <v>0</v>
      </c>
      <c r="Y173" s="50">
        <v>0</v>
      </c>
      <c r="Z173" s="50">
        <v>8294.3046510028653</v>
      </c>
      <c r="AA173" s="50">
        <v>0</v>
      </c>
      <c r="AB173" s="50">
        <v>69445.847092159544</v>
      </c>
      <c r="AC173" s="50">
        <v>0</v>
      </c>
      <c r="AD173" s="50">
        <v>1849.7679070300189</v>
      </c>
      <c r="AE173" s="50">
        <v>0</v>
      </c>
      <c r="AF173" s="50">
        <v>127831.92533195284</v>
      </c>
      <c r="AG173" s="50">
        <v>0</v>
      </c>
      <c r="AH173" s="50">
        <v>0</v>
      </c>
      <c r="AI173" s="50">
        <v>0</v>
      </c>
      <c r="AJ173" s="50">
        <v>28728</v>
      </c>
      <c r="AK173" s="50">
        <v>0</v>
      </c>
      <c r="AL173" s="50">
        <v>0</v>
      </c>
      <c r="AM173" s="50">
        <v>0</v>
      </c>
      <c r="AN173" s="50">
        <v>0</v>
      </c>
      <c r="AO173" s="50">
        <v>0</v>
      </c>
      <c r="AP173" s="50">
        <v>0</v>
      </c>
      <c r="AQ173" s="50">
        <v>0</v>
      </c>
      <c r="AR173" s="50">
        <v>0</v>
      </c>
      <c r="AS173" s="50">
        <v>962630.3130158995</v>
      </c>
      <c r="AT173" s="50">
        <v>146142.41577614026</v>
      </c>
      <c r="AU173" s="50">
        <v>156559.92533195284</v>
      </c>
      <c r="AV173" s="50">
        <v>95845.460603851912</v>
      </c>
      <c r="AW173" s="67">
        <v>1265332.6541239924</v>
      </c>
      <c r="AX173" s="50">
        <v>1236604.6541239924</v>
      </c>
      <c r="AY173" s="50">
        <v>4405</v>
      </c>
      <c r="AZ173" s="50">
        <v>1251020</v>
      </c>
      <c r="BA173" s="50">
        <v>14415.345876007574</v>
      </c>
      <c r="BB173" s="50">
        <v>0</v>
      </c>
      <c r="BC173" s="50">
        <v>1279748</v>
      </c>
      <c r="BD173" s="50">
        <v>1279748</v>
      </c>
      <c r="BE173" s="50">
        <v>0</v>
      </c>
      <c r="BF173" s="50">
        <v>1279748</v>
      </c>
      <c r="BG173" s="50">
        <v>1123188.0746680473</v>
      </c>
      <c r="BH173" s="50">
        <v>1123188.0746680473</v>
      </c>
      <c r="BI173" s="50">
        <v>3954.8875868593213</v>
      </c>
      <c r="BJ173" s="50">
        <v>3926.3093782712349</v>
      </c>
      <c r="BK173" s="50">
        <v>0.00727864409927613</v>
      </c>
      <c r="BL173" s="50">
        <v>0</v>
      </c>
      <c r="BM173" s="50">
        <v>0</v>
      </c>
      <c r="BN173" s="67">
        <v>1279748</v>
      </c>
      <c r="BO173" s="50">
        <v>4405</v>
      </c>
      <c r="BP173" s="50" t="s">
        <v>325</v>
      </c>
      <c r="BQ173" s="50">
        <v>4506.1549295774648</v>
      </c>
      <c r="BR173" s="508">
        <v>0.00067182432040935325</v>
      </c>
      <c r="BS173" s="50">
        <v>-2589.1999999999994</v>
      </c>
      <c r="BT173" s="50">
        <v>1277158.8</v>
      </c>
      <c r="BU173" s="50">
        <v>-2840</v>
      </c>
      <c r="BV173" s="67">
        <v>1274318.8</v>
      </c>
      <c r="BY173" s="40">
        <v>8732070</v>
      </c>
    </row>
    <row r="174" spans="1:77">
      <c r="A174" s="40">
        <v>136775</v>
      </c>
      <c r="B174" s="40">
        <v>8735408</v>
      </c>
      <c r="C174" s="40" t="s">
        <v>264</v>
      </c>
      <c r="D174" s="507">
        <v>1165</v>
      </c>
      <c r="E174" s="507">
        <v>0</v>
      </c>
      <c r="F174" s="507">
        <v>1165</v>
      </c>
      <c r="G174" s="50">
        <v>0</v>
      </c>
      <c r="H174" s="50">
        <v>3445454.8821590417</v>
      </c>
      <c r="I174" s="50">
        <v>2391347.841192916</v>
      </c>
      <c r="J174" s="50">
        <v>0</v>
      </c>
      <c r="K174" s="50">
        <v>66153.02135928582</v>
      </c>
      <c r="L174" s="50">
        <v>0</v>
      </c>
      <c r="M174" s="50">
        <v>156354.42367164497</v>
      </c>
      <c r="N174" s="50">
        <v>0</v>
      </c>
      <c r="O174" s="50">
        <v>0</v>
      </c>
      <c r="P174" s="50">
        <v>0</v>
      </c>
      <c r="Q174" s="50">
        <v>0</v>
      </c>
      <c r="R174" s="50">
        <v>0</v>
      </c>
      <c r="S174" s="50">
        <v>0</v>
      </c>
      <c r="T174" s="50">
        <v>334.84753986071667</v>
      </c>
      <c r="U174" s="50">
        <v>0</v>
      </c>
      <c r="V174" s="50">
        <v>0</v>
      </c>
      <c r="W174" s="50">
        <v>0</v>
      </c>
      <c r="X174" s="50">
        <v>0</v>
      </c>
      <c r="Y174" s="50">
        <v>0</v>
      </c>
      <c r="Z174" s="50">
        <v>0</v>
      </c>
      <c r="AA174" s="50">
        <v>53739.802450587915</v>
      </c>
      <c r="AB174" s="50">
        <v>0</v>
      </c>
      <c r="AC174" s="50">
        <v>361750.73426004278</v>
      </c>
      <c r="AD174" s="50">
        <v>0</v>
      </c>
      <c r="AE174" s="50">
        <v>0</v>
      </c>
      <c r="AF174" s="50">
        <v>127831.92533195284</v>
      </c>
      <c r="AG174" s="50">
        <v>0</v>
      </c>
      <c r="AH174" s="50">
        <v>0</v>
      </c>
      <c r="AI174" s="50">
        <v>0</v>
      </c>
      <c r="AJ174" s="50">
        <v>40704</v>
      </c>
      <c r="AK174" s="50">
        <v>0</v>
      </c>
      <c r="AL174" s="50">
        <v>0</v>
      </c>
      <c r="AM174" s="50">
        <v>0</v>
      </c>
      <c r="AN174" s="50">
        <v>0</v>
      </c>
      <c r="AO174" s="50">
        <v>0</v>
      </c>
      <c r="AP174" s="50">
        <v>0</v>
      </c>
      <c r="AQ174" s="50">
        <v>0</v>
      </c>
      <c r="AR174" s="50">
        <v>0</v>
      </c>
      <c r="AS174" s="50">
        <v>5836802.7233519573</v>
      </c>
      <c r="AT174" s="50">
        <v>638332.82928142219</v>
      </c>
      <c r="AU174" s="50">
        <v>168535.92533195284</v>
      </c>
      <c r="AV174" s="50">
        <v>535497.87397612538</v>
      </c>
      <c r="AW174" s="67">
        <v>6643671.4779653326</v>
      </c>
      <c r="AX174" s="50">
        <v>6602967.4779653326</v>
      </c>
      <c r="AY174" s="50">
        <v>5715</v>
      </c>
      <c r="AZ174" s="50">
        <v>6657975</v>
      </c>
      <c r="BA174" s="50">
        <v>0</v>
      </c>
      <c r="BB174" s="50">
        <v>55007.522034667432</v>
      </c>
      <c r="BC174" s="50">
        <v>6698679</v>
      </c>
      <c r="BD174" s="50">
        <v>0</v>
      </c>
      <c r="BE174" s="50">
        <v>6698679.0000000009</v>
      </c>
      <c r="BF174" s="50">
        <v>6698679</v>
      </c>
      <c r="BG174" s="50">
        <v>6530143.074668047</v>
      </c>
      <c r="BH174" s="50">
        <v>6530143.074668047</v>
      </c>
      <c r="BI174" s="50">
        <v>5605.2730254661346</v>
      </c>
      <c r="BJ174" s="50">
        <v>5575.8104714510218</v>
      </c>
      <c r="BK174" s="50">
        <v>0.0052839948857597392</v>
      </c>
      <c r="BL174" s="50">
        <v>0</v>
      </c>
      <c r="BM174" s="50">
        <v>0</v>
      </c>
      <c r="BN174" s="67">
        <v>6698679</v>
      </c>
      <c r="BO174" s="50">
        <v>5715</v>
      </c>
      <c r="BP174" s="50" t="s">
        <v>325</v>
      </c>
      <c r="BQ174" s="50">
        <v>5749.9390557939914</v>
      </c>
      <c r="BR174" s="508">
        <v>0.0039411657948005274</v>
      </c>
      <c r="BS174" s="50">
        <v>0</v>
      </c>
      <c r="BT174" s="50">
        <v>6698679</v>
      </c>
      <c r="BU174" s="50">
        <v>0</v>
      </c>
      <c r="BV174" s="67">
        <v>6698679</v>
      </c>
      <c r="BY174" s="40">
        <v>8735408</v>
      </c>
    </row>
    <row r="175" spans="1:77">
      <c r="A175" s="40">
        <v>110714</v>
      </c>
      <c r="B175" s="40">
        <v>8732255</v>
      </c>
      <c r="C175" s="40" t="s">
        <v>75</v>
      </c>
      <c r="D175" s="507">
        <v>183</v>
      </c>
      <c r="E175" s="507">
        <v>183</v>
      </c>
      <c r="F175" s="507">
        <v>0</v>
      </c>
      <c r="G175" s="50">
        <v>620286.434091231</v>
      </c>
      <c r="H175" s="50">
        <v>0</v>
      </c>
      <c r="I175" s="50">
        <v>0</v>
      </c>
      <c r="J175" s="50">
        <v>14381.091599844674</v>
      </c>
      <c r="K175" s="50">
        <v>0</v>
      </c>
      <c r="L175" s="50">
        <v>21122.228287271864</v>
      </c>
      <c r="M175" s="50">
        <v>0</v>
      </c>
      <c r="N175" s="50">
        <v>0</v>
      </c>
      <c r="O175" s="50">
        <v>559.26467332729476</v>
      </c>
      <c r="P175" s="50">
        <v>0</v>
      </c>
      <c r="Q175" s="50">
        <v>0</v>
      </c>
      <c r="R175" s="50">
        <v>0</v>
      </c>
      <c r="S175" s="50">
        <v>0</v>
      </c>
      <c r="T175" s="50">
        <v>0</v>
      </c>
      <c r="U175" s="50">
        <v>0</v>
      </c>
      <c r="V175" s="50">
        <v>0</v>
      </c>
      <c r="W175" s="50">
        <v>0</v>
      </c>
      <c r="X175" s="50">
        <v>0</v>
      </c>
      <c r="Y175" s="50">
        <v>0</v>
      </c>
      <c r="Z175" s="50">
        <v>7884.3443306173349</v>
      </c>
      <c r="AA175" s="50">
        <v>0</v>
      </c>
      <c r="AB175" s="50">
        <v>90215.057496672627</v>
      </c>
      <c r="AC175" s="50">
        <v>0</v>
      </c>
      <c r="AD175" s="50">
        <v>0</v>
      </c>
      <c r="AE175" s="50">
        <v>0</v>
      </c>
      <c r="AF175" s="50">
        <v>127831.92533195284</v>
      </c>
      <c r="AG175" s="50">
        <v>0</v>
      </c>
      <c r="AH175" s="50">
        <v>0</v>
      </c>
      <c r="AI175" s="50">
        <v>0</v>
      </c>
      <c r="AJ175" s="50">
        <v>14080.25</v>
      </c>
      <c r="AK175" s="50">
        <v>0</v>
      </c>
      <c r="AL175" s="50">
        <v>0</v>
      </c>
      <c r="AM175" s="50">
        <v>0</v>
      </c>
      <c r="AN175" s="50">
        <v>0</v>
      </c>
      <c r="AO175" s="50">
        <v>0</v>
      </c>
      <c r="AP175" s="50">
        <v>0</v>
      </c>
      <c r="AQ175" s="50">
        <v>0</v>
      </c>
      <c r="AR175" s="50">
        <v>0</v>
      </c>
      <c r="AS175" s="50">
        <v>620286.434091231</v>
      </c>
      <c r="AT175" s="50">
        <v>134161.98638773378</v>
      </c>
      <c r="AU175" s="50">
        <v>141912.17533195284</v>
      </c>
      <c r="AV175" s="50">
        <v>81783.74241268367</v>
      </c>
      <c r="AW175" s="67">
        <v>896360.59581091756</v>
      </c>
      <c r="AX175" s="50">
        <v>882280.34581091756</v>
      </c>
      <c r="AY175" s="50">
        <v>4405</v>
      </c>
      <c r="AZ175" s="50">
        <v>806115</v>
      </c>
      <c r="BA175" s="50">
        <v>0</v>
      </c>
      <c r="BB175" s="50">
        <v>0</v>
      </c>
      <c r="BC175" s="50">
        <v>896360.59581091756</v>
      </c>
      <c r="BD175" s="50">
        <v>896360.59581091756</v>
      </c>
      <c r="BE175" s="50">
        <v>0</v>
      </c>
      <c r="BF175" s="50">
        <v>820195.25</v>
      </c>
      <c r="BG175" s="50">
        <v>678283.07466804713</v>
      </c>
      <c r="BH175" s="50">
        <v>754448.42047896469</v>
      </c>
      <c r="BI175" s="50">
        <v>4122.6689643659274</v>
      </c>
      <c r="BJ175" s="50">
        <v>3839.0455532275405</v>
      </c>
      <c r="BK175" s="50">
        <v>0.073878626134024558</v>
      </c>
      <c r="BL175" s="50">
        <v>0</v>
      </c>
      <c r="BM175" s="50">
        <v>0</v>
      </c>
      <c r="BN175" s="67">
        <v>896360.59581091756</v>
      </c>
      <c r="BO175" s="50">
        <v>4821.2040754694945</v>
      </c>
      <c r="BP175" s="50" t="s">
        <v>325</v>
      </c>
      <c r="BQ175" s="50">
        <v>4898.145332300096</v>
      </c>
      <c r="BR175" s="508">
        <v>0.052285888221627941</v>
      </c>
      <c r="BS175" s="50">
        <v>-1640.0999999999997</v>
      </c>
      <c r="BT175" s="50">
        <v>894720.49581091758</v>
      </c>
      <c r="BU175" s="50">
        <v>-1830</v>
      </c>
      <c r="BV175" s="67">
        <v>892890.49581091758</v>
      </c>
      <c r="BY175" s="40">
        <v>8732255</v>
      </c>
    </row>
    <row r="176" spans="1:77">
      <c r="A176" s="40">
        <v>143575</v>
      </c>
      <c r="B176" s="40">
        <v>8732220</v>
      </c>
      <c r="C176" s="40" t="s">
        <v>205</v>
      </c>
      <c r="D176" s="507">
        <v>268</v>
      </c>
      <c r="E176" s="507">
        <v>268</v>
      </c>
      <c r="F176" s="507">
        <v>0</v>
      </c>
      <c r="G176" s="50">
        <v>908397.619324863</v>
      </c>
      <c r="H176" s="50">
        <v>0</v>
      </c>
      <c r="I176" s="50">
        <v>0</v>
      </c>
      <c r="J176" s="50">
        <v>25885.964879720468</v>
      </c>
      <c r="K176" s="50">
        <v>0</v>
      </c>
      <c r="L176" s="50">
        <v>40836.308022058955</v>
      </c>
      <c r="M176" s="50">
        <v>0</v>
      </c>
      <c r="N176" s="50">
        <v>689.09397249256</v>
      </c>
      <c r="O176" s="50">
        <v>279.63233666364681</v>
      </c>
      <c r="P176" s="50">
        <v>0</v>
      </c>
      <c r="Q176" s="50">
        <v>0</v>
      </c>
      <c r="R176" s="50">
        <v>0</v>
      </c>
      <c r="S176" s="50">
        <v>0</v>
      </c>
      <c r="T176" s="50">
        <v>0</v>
      </c>
      <c r="U176" s="50">
        <v>0</v>
      </c>
      <c r="V176" s="50">
        <v>0</v>
      </c>
      <c r="W176" s="50">
        <v>0</v>
      </c>
      <c r="X176" s="50">
        <v>0</v>
      </c>
      <c r="Y176" s="50">
        <v>0</v>
      </c>
      <c r="Z176" s="50">
        <v>2896.1920583020492</v>
      </c>
      <c r="AA176" s="50">
        <v>0</v>
      </c>
      <c r="AB176" s="50">
        <v>58470.552370237921</v>
      </c>
      <c r="AC176" s="50">
        <v>0</v>
      </c>
      <c r="AD176" s="50">
        <v>0</v>
      </c>
      <c r="AE176" s="50">
        <v>0</v>
      </c>
      <c r="AF176" s="50">
        <v>127831.92533195284</v>
      </c>
      <c r="AG176" s="50">
        <v>0</v>
      </c>
      <c r="AH176" s="50">
        <v>0</v>
      </c>
      <c r="AI176" s="50">
        <v>0</v>
      </c>
      <c r="AJ176" s="50">
        <v>5273.6</v>
      </c>
      <c r="AK176" s="50">
        <v>0</v>
      </c>
      <c r="AL176" s="50">
        <v>0</v>
      </c>
      <c r="AM176" s="50">
        <v>0</v>
      </c>
      <c r="AN176" s="50">
        <v>0</v>
      </c>
      <c r="AO176" s="50">
        <v>0</v>
      </c>
      <c r="AP176" s="50">
        <v>0</v>
      </c>
      <c r="AQ176" s="50">
        <v>0</v>
      </c>
      <c r="AR176" s="50">
        <v>0</v>
      </c>
      <c r="AS176" s="50">
        <v>908397.619324863</v>
      </c>
      <c r="AT176" s="50">
        <v>129057.74363947561</v>
      </c>
      <c r="AU176" s="50">
        <v>133105.52533195284</v>
      </c>
      <c r="AV176" s="50">
        <v>88214.377748143932</v>
      </c>
      <c r="AW176" s="67">
        <v>1170560.8882962915</v>
      </c>
      <c r="AX176" s="50">
        <v>1165287.2882962914</v>
      </c>
      <c r="AY176" s="50">
        <v>4405</v>
      </c>
      <c r="AZ176" s="50">
        <v>1180540</v>
      </c>
      <c r="BA176" s="50">
        <v>15252.711703708628</v>
      </c>
      <c r="BB176" s="50">
        <v>0</v>
      </c>
      <c r="BC176" s="50">
        <v>1185813.6</v>
      </c>
      <c r="BD176" s="50">
        <v>1185813.5999999999</v>
      </c>
      <c r="BE176" s="50">
        <v>0</v>
      </c>
      <c r="BF176" s="50">
        <v>1185813.6</v>
      </c>
      <c r="BG176" s="50">
        <v>1052708.0746680473</v>
      </c>
      <c r="BH176" s="50">
        <v>1052708.0746680473</v>
      </c>
      <c r="BI176" s="50">
        <v>3928.015203985251</v>
      </c>
      <c r="BJ176" s="50">
        <v>3894.11637673744</v>
      </c>
      <c r="BK176" s="50">
        <v>0.00870513974628872</v>
      </c>
      <c r="BL176" s="50">
        <v>0</v>
      </c>
      <c r="BM176" s="50">
        <v>0</v>
      </c>
      <c r="BN176" s="67">
        <v>1185813.6</v>
      </c>
      <c r="BO176" s="50">
        <v>4405</v>
      </c>
      <c r="BP176" s="50" t="s">
        <v>325</v>
      </c>
      <c r="BQ176" s="50">
        <v>4424.6776119402984</v>
      </c>
      <c r="BR176" s="508">
        <v>-0.0018454082407067807</v>
      </c>
      <c r="BS176" s="50">
        <v>0</v>
      </c>
      <c r="BT176" s="50">
        <v>1185813.6</v>
      </c>
      <c r="BU176" s="50">
        <v>0</v>
      </c>
      <c r="BV176" s="67">
        <v>1185813.6</v>
      </c>
      <c r="BY176" s="40">
        <v>8732220</v>
      </c>
    </row>
    <row r="177" spans="1:77">
      <c r="A177" s="40">
        <v>136974</v>
      </c>
      <c r="B177" s="40">
        <v>8735403</v>
      </c>
      <c r="C177" s="40" t="s">
        <v>262</v>
      </c>
      <c r="D177" s="507">
        <v>785</v>
      </c>
      <c r="E177" s="507">
        <v>0</v>
      </c>
      <c r="F177" s="507">
        <v>785</v>
      </c>
      <c r="G177" s="50">
        <v>0</v>
      </c>
      <c r="H177" s="50">
        <v>2269890.5256942371</v>
      </c>
      <c r="I177" s="50">
        <v>1669634.753986045</v>
      </c>
      <c r="J177" s="50">
        <v>0</v>
      </c>
      <c r="K177" s="50">
        <v>59921.214999352916</v>
      </c>
      <c r="L177" s="50">
        <v>0</v>
      </c>
      <c r="M177" s="50">
        <v>142982.00585762292</v>
      </c>
      <c r="N177" s="50">
        <v>0</v>
      </c>
      <c r="O177" s="50">
        <v>0</v>
      </c>
      <c r="P177" s="50">
        <v>0</v>
      </c>
      <c r="Q177" s="50">
        <v>0</v>
      </c>
      <c r="R177" s="50">
        <v>0</v>
      </c>
      <c r="S177" s="50">
        <v>0</v>
      </c>
      <c r="T177" s="50">
        <v>5359.7896307669416</v>
      </c>
      <c r="U177" s="50">
        <v>3114.877742507284</v>
      </c>
      <c r="V177" s="50">
        <v>619.97566624542935</v>
      </c>
      <c r="W177" s="50">
        <v>679.97331136595471</v>
      </c>
      <c r="X177" s="50">
        <v>0</v>
      </c>
      <c r="Y177" s="50">
        <v>0</v>
      </c>
      <c r="Z177" s="50">
        <v>0</v>
      </c>
      <c r="AA177" s="50">
        <v>7814.7251228322766</v>
      </c>
      <c r="AB177" s="50">
        <v>0</v>
      </c>
      <c r="AC177" s="50">
        <v>353246.55081350444</v>
      </c>
      <c r="AD177" s="50">
        <v>0</v>
      </c>
      <c r="AE177" s="50">
        <v>0</v>
      </c>
      <c r="AF177" s="50">
        <v>127831.92533195284</v>
      </c>
      <c r="AG177" s="50">
        <v>0</v>
      </c>
      <c r="AH177" s="50">
        <v>0</v>
      </c>
      <c r="AI177" s="50">
        <v>0</v>
      </c>
      <c r="AJ177" s="50">
        <v>28672</v>
      </c>
      <c r="AK177" s="50">
        <v>0</v>
      </c>
      <c r="AL177" s="50">
        <v>0</v>
      </c>
      <c r="AM177" s="50">
        <v>0</v>
      </c>
      <c r="AN177" s="50">
        <v>0</v>
      </c>
      <c r="AO177" s="50">
        <v>0</v>
      </c>
      <c r="AP177" s="50">
        <v>0</v>
      </c>
      <c r="AQ177" s="50">
        <v>0</v>
      </c>
      <c r="AR177" s="50">
        <v>0</v>
      </c>
      <c r="AS177" s="50">
        <v>3939525.2796802819</v>
      </c>
      <c r="AT177" s="50">
        <v>573739.1131441982</v>
      </c>
      <c r="AU177" s="50">
        <v>156503.92533195284</v>
      </c>
      <c r="AV177" s="50">
        <v>422953.74899575574</v>
      </c>
      <c r="AW177" s="67">
        <v>4669768.3181564333</v>
      </c>
      <c r="AX177" s="50">
        <v>4641096.3181564333</v>
      </c>
      <c r="AY177" s="50">
        <v>5715</v>
      </c>
      <c r="AZ177" s="50">
        <v>4486275</v>
      </c>
      <c r="BA177" s="50">
        <v>0</v>
      </c>
      <c r="BB177" s="50">
        <v>0</v>
      </c>
      <c r="BC177" s="50">
        <v>4669768.3181564333</v>
      </c>
      <c r="BD177" s="50">
        <v>0</v>
      </c>
      <c r="BE177" s="50">
        <v>4669768.3181564333</v>
      </c>
      <c r="BF177" s="50">
        <v>4514947</v>
      </c>
      <c r="BG177" s="50">
        <v>4358443.074668047</v>
      </c>
      <c r="BH177" s="50">
        <v>4513264.39282448</v>
      </c>
      <c r="BI177" s="50">
        <v>5749.3813921330957</v>
      </c>
      <c r="BJ177" s="50">
        <v>5632.347003508261</v>
      </c>
      <c r="BK177" s="50">
        <v>0.02077897341054034</v>
      </c>
      <c r="BL177" s="50">
        <v>0</v>
      </c>
      <c r="BM177" s="50">
        <v>0</v>
      </c>
      <c r="BN177" s="67">
        <v>4669768.3181564333</v>
      </c>
      <c r="BO177" s="50">
        <v>5912.2246091164752</v>
      </c>
      <c r="BP177" s="50" t="s">
        <v>325</v>
      </c>
      <c r="BQ177" s="50">
        <v>5948.7494498808064</v>
      </c>
      <c r="BR177" s="508">
        <v>0.011012322149359877</v>
      </c>
      <c r="BS177" s="50">
        <v>0</v>
      </c>
      <c r="BT177" s="50">
        <v>4669768.3181564333</v>
      </c>
      <c r="BU177" s="50">
        <v>0</v>
      </c>
      <c r="BV177" s="67">
        <v>4669768.3181564333</v>
      </c>
      <c r="BY177" s="40">
        <v>8735403</v>
      </c>
    </row>
    <row r="178" spans="1:77">
      <c r="A178" s="40">
        <v>110663</v>
      </c>
      <c r="B178" s="40">
        <v>8732115</v>
      </c>
      <c r="C178" s="40" t="s">
        <v>57</v>
      </c>
      <c r="D178" s="507">
        <v>371</v>
      </c>
      <c r="E178" s="507">
        <v>371</v>
      </c>
      <c r="F178" s="507">
        <v>0</v>
      </c>
      <c r="G178" s="50">
        <v>1257520.584960911</v>
      </c>
      <c r="H178" s="50">
        <v>0</v>
      </c>
      <c r="I178" s="50">
        <v>0</v>
      </c>
      <c r="J178" s="50">
        <v>71426.08827922857</v>
      </c>
      <c r="K178" s="50">
        <v>0</v>
      </c>
      <c r="L178" s="50">
        <v>107723.36426508664</v>
      </c>
      <c r="M178" s="50">
        <v>0</v>
      </c>
      <c r="N178" s="50">
        <v>19983.7252022842</v>
      </c>
      <c r="O178" s="50">
        <v>52291.246956101946</v>
      </c>
      <c r="P178" s="50">
        <v>878.84448665717673</v>
      </c>
      <c r="Q178" s="50">
        <v>0</v>
      </c>
      <c r="R178" s="50">
        <v>0</v>
      </c>
      <c r="S178" s="50">
        <v>0</v>
      </c>
      <c r="T178" s="50">
        <v>0</v>
      </c>
      <c r="U178" s="50">
        <v>0</v>
      </c>
      <c r="V178" s="50">
        <v>0</v>
      </c>
      <c r="W178" s="50">
        <v>0</v>
      </c>
      <c r="X178" s="50">
        <v>0</v>
      </c>
      <c r="Y178" s="50">
        <v>0</v>
      </c>
      <c r="Z178" s="50">
        <v>35152.978050860031</v>
      </c>
      <c r="AA178" s="50">
        <v>0</v>
      </c>
      <c r="AB178" s="50">
        <v>198626.03139735994</v>
      </c>
      <c r="AC178" s="50">
        <v>0</v>
      </c>
      <c r="AD178" s="50">
        <v>9192.213986975732</v>
      </c>
      <c r="AE178" s="50">
        <v>0</v>
      </c>
      <c r="AF178" s="50">
        <v>127831.92533195284</v>
      </c>
      <c r="AG178" s="50">
        <v>0</v>
      </c>
      <c r="AH178" s="50">
        <v>0</v>
      </c>
      <c r="AI178" s="50">
        <v>0</v>
      </c>
      <c r="AJ178" s="50">
        <v>41081.59</v>
      </c>
      <c r="AK178" s="50">
        <v>0</v>
      </c>
      <c r="AL178" s="50">
        <v>0</v>
      </c>
      <c r="AM178" s="50">
        <v>0</v>
      </c>
      <c r="AN178" s="50">
        <v>47806</v>
      </c>
      <c r="AO178" s="50">
        <v>0</v>
      </c>
      <c r="AP178" s="50">
        <v>0</v>
      </c>
      <c r="AQ178" s="50">
        <v>0</v>
      </c>
      <c r="AR178" s="50">
        <v>0</v>
      </c>
      <c r="AS178" s="50">
        <v>1257520.584960911</v>
      </c>
      <c r="AT178" s="50">
        <v>495274.4926245542</v>
      </c>
      <c r="AU178" s="50">
        <v>216719.51533195283</v>
      </c>
      <c r="AV178" s="50">
        <v>237613.25696468068</v>
      </c>
      <c r="AW178" s="67">
        <v>1969514.5929174181</v>
      </c>
      <c r="AX178" s="50">
        <v>1880627.002917418</v>
      </c>
      <c r="AY178" s="50">
        <v>4405</v>
      </c>
      <c r="AZ178" s="50">
        <v>1634255</v>
      </c>
      <c r="BA178" s="50">
        <v>0</v>
      </c>
      <c r="BB178" s="50">
        <v>0</v>
      </c>
      <c r="BC178" s="50">
        <v>1969514.5929174181</v>
      </c>
      <c r="BD178" s="50">
        <v>1969514.5929174181</v>
      </c>
      <c r="BE178" s="50">
        <v>0</v>
      </c>
      <c r="BF178" s="50">
        <v>1723142.59</v>
      </c>
      <c r="BG178" s="50">
        <v>1554229.0746680473</v>
      </c>
      <c r="BH178" s="50">
        <v>1800601.0775854653</v>
      </c>
      <c r="BI178" s="50">
        <v>4853.37217678023</v>
      </c>
      <c r="BJ178" s="50">
        <v>4687.8960763001314</v>
      </c>
      <c r="BK178" s="50">
        <v>0.035298585503349848</v>
      </c>
      <c r="BL178" s="50">
        <v>0</v>
      </c>
      <c r="BM178" s="50">
        <v>0</v>
      </c>
      <c r="BN178" s="67">
        <v>1969514.5929174181</v>
      </c>
      <c r="BO178" s="50">
        <v>5069.075479561774</v>
      </c>
      <c r="BP178" s="50" t="s">
        <v>325</v>
      </c>
      <c r="BQ178" s="50">
        <v>5308.6646709364368</v>
      </c>
      <c r="BR178" s="508">
        <v>0.015211567533863102</v>
      </c>
      <c r="BS178" s="50">
        <v>-3735.0499999999993</v>
      </c>
      <c r="BT178" s="50">
        <v>1965779.5429174181</v>
      </c>
      <c r="BU178" s="50">
        <v>-3710</v>
      </c>
      <c r="BV178" s="67">
        <v>1962069.5429174181</v>
      </c>
      <c r="BY178" s="40">
        <v>8732115</v>
      </c>
    </row>
    <row r="179" spans="1:77">
      <c r="A179" s="40">
        <v>138053</v>
      </c>
      <c r="B179" s="40">
        <v>8734051</v>
      </c>
      <c r="C179" s="40" t="s">
        <v>255</v>
      </c>
      <c r="D179" s="507">
        <v>967</v>
      </c>
      <c r="E179" s="507">
        <v>0</v>
      </c>
      <c r="F179" s="507">
        <v>967</v>
      </c>
      <c r="G179" s="50">
        <v>0</v>
      </c>
      <c r="H179" s="50">
        <v>2934132.1742658135</v>
      </c>
      <c r="I179" s="50">
        <v>1901229.2521195933</v>
      </c>
      <c r="J179" s="50">
        <v>0</v>
      </c>
      <c r="K179" s="50">
        <v>101626.38063890251</v>
      </c>
      <c r="L179" s="50">
        <v>0</v>
      </c>
      <c r="M179" s="50">
        <v>233502.98798331167</v>
      </c>
      <c r="N179" s="50">
        <v>0</v>
      </c>
      <c r="O179" s="50">
        <v>0</v>
      </c>
      <c r="P179" s="50">
        <v>0</v>
      </c>
      <c r="Q179" s="50">
        <v>0</v>
      </c>
      <c r="R179" s="50">
        <v>0</v>
      </c>
      <c r="S179" s="50">
        <v>0</v>
      </c>
      <c r="T179" s="50">
        <v>23753.768312660144</v>
      </c>
      <c r="U179" s="50">
        <v>89327.551260285443</v>
      </c>
      <c r="V179" s="50">
        <v>4334.3012182865286</v>
      </c>
      <c r="W179" s="50">
        <v>54328.568266079958</v>
      </c>
      <c r="X179" s="50">
        <v>0</v>
      </c>
      <c r="Y179" s="50">
        <v>0</v>
      </c>
      <c r="Z179" s="50">
        <v>0</v>
      </c>
      <c r="AA179" s="50">
        <v>4713.2053183651633</v>
      </c>
      <c r="AB179" s="50">
        <v>0</v>
      </c>
      <c r="AC179" s="50">
        <v>368065.15171360917</v>
      </c>
      <c r="AD179" s="50">
        <v>0</v>
      </c>
      <c r="AE179" s="50">
        <v>0</v>
      </c>
      <c r="AF179" s="50">
        <v>127831.92533195284</v>
      </c>
      <c r="AG179" s="50">
        <v>0</v>
      </c>
      <c r="AH179" s="50">
        <v>0</v>
      </c>
      <c r="AI179" s="50">
        <v>0</v>
      </c>
      <c r="AJ179" s="50">
        <v>30208</v>
      </c>
      <c r="AK179" s="50">
        <v>0</v>
      </c>
      <c r="AL179" s="50">
        <v>0</v>
      </c>
      <c r="AM179" s="50">
        <v>0</v>
      </c>
      <c r="AN179" s="50">
        <v>0</v>
      </c>
      <c r="AO179" s="50">
        <v>0</v>
      </c>
      <c r="AP179" s="50">
        <v>0</v>
      </c>
      <c r="AQ179" s="50">
        <v>0</v>
      </c>
      <c r="AR179" s="50">
        <v>0</v>
      </c>
      <c r="AS179" s="50">
        <v>4835361.4263854064</v>
      </c>
      <c r="AT179" s="50">
        <v>879651.91471150052</v>
      </c>
      <c r="AU179" s="50">
        <v>158039.92533195284</v>
      </c>
      <c r="AV179" s="50">
        <v>618072.08250945411</v>
      </c>
      <c r="AW179" s="67">
        <v>5873053.26642886</v>
      </c>
      <c r="AX179" s="50">
        <v>5842845.26642886</v>
      </c>
      <c r="AY179" s="50">
        <v>5715</v>
      </c>
      <c r="AZ179" s="50">
        <v>5526405</v>
      </c>
      <c r="BA179" s="50">
        <v>0</v>
      </c>
      <c r="BB179" s="50">
        <v>0</v>
      </c>
      <c r="BC179" s="50">
        <v>5873053.26642886</v>
      </c>
      <c r="BD179" s="50">
        <v>0</v>
      </c>
      <c r="BE179" s="50">
        <v>5873053.266428858</v>
      </c>
      <c r="BF179" s="50">
        <v>5556613</v>
      </c>
      <c r="BG179" s="50">
        <v>5398573.074668047</v>
      </c>
      <c r="BH179" s="50">
        <v>5715013.3410969069</v>
      </c>
      <c r="BI179" s="50">
        <v>5910.0448201622612</v>
      </c>
      <c r="BJ179" s="50">
        <v>5746.5918477007872</v>
      </c>
      <c r="BK179" s="50">
        <v>0.028443462976559156</v>
      </c>
      <c r="BL179" s="50">
        <v>0</v>
      </c>
      <c r="BM179" s="50">
        <v>0</v>
      </c>
      <c r="BN179" s="67">
        <v>5873053.26642886</v>
      </c>
      <c r="BO179" s="50">
        <v>6042.2391586647982</v>
      </c>
      <c r="BP179" s="50" t="s">
        <v>325</v>
      </c>
      <c r="BQ179" s="50">
        <v>6073.478041808542</v>
      </c>
      <c r="BR179" s="508">
        <v>0.027306723844579217</v>
      </c>
      <c r="BS179" s="50">
        <v>0</v>
      </c>
      <c r="BT179" s="50">
        <v>5873053.26642886</v>
      </c>
      <c r="BU179" s="50">
        <v>0</v>
      </c>
      <c r="BV179" s="67">
        <v>5873053.26642886</v>
      </c>
      <c r="BY179" s="40">
        <v>8734051</v>
      </c>
    </row>
    <row r="180" spans="1:77">
      <c r="A180" s="40">
        <v>136610</v>
      </c>
      <c r="B180" s="40">
        <v>8735415</v>
      </c>
      <c r="C180" s="40" t="s">
        <v>267</v>
      </c>
      <c r="D180" s="507">
        <v>1401</v>
      </c>
      <c r="E180" s="507">
        <v>0</v>
      </c>
      <c r="F180" s="507">
        <v>1401</v>
      </c>
      <c r="G180" s="50">
        <v>0</v>
      </c>
      <c r="H180" s="50">
        <v>4085802.9462496266</v>
      </c>
      <c r="I180" s="50">
        <v>2940711.5344399372</v>
      </c>
      <c r="J180" s="50">
        <v>0</v>
      </c>
      <c r="K180" s="50">
        <v>95394.574278969958</v>
      </c>
      <c r="L180" s="50">
        <v>0</v>
      </c>
      <c r="M180" s="50">
        <v>222187.8652176</v>
      </c>
      <c r="N180" s="50">
        <v>0</v>
      </c>
      <c r="O180" s="50">
        <v>0</v>
      </c>
      <c r="P180" s="50">
        <v>0</v>
      </c>
      <c r="Q180" s="50">
        <v>0</v>
      </c>
      <c r="R180" s="50">
        <v>0</v>
      </c>
      <c r="S180" s="50">
        <v>0</v>
      </c>
      <c r="T180" s="50">
        <v>1003.6803512391618</v>
      </c>
      <c r="U180" s="50">
        <v>4888.572457030542</v>
      </c>
      <c r="V180" s="50">
        <v>0</v>
      </c>
      <c r="W180" s="50">
        <v>0</v>
      </c>
      <c r="X180" s="50">
        <v>0</v>
      </c>
      <c r="Y180" s="50">
        <v>0</v>
      </c>
      <c r="Z180" s="50">
        <v>0</v>
      </c>
      <c r="AA180" s="50">
        <v>6251.7800982658082</v>
      </c>
      <c r="AB180" s="50">
        <v>0</v>
      </c>
      <c r="AC180" s="50">
        <v>606844.31725427823</v>
      </c>
      <c r="AD180" s="50">
        <v>0</v>
      </c>
      <c r="AE180" s="50">
        <v>0</v>
      </c>
      <c r="AF180" s="50">
        <v>127831.92533195284</v>
      </c>
      <c r="AG180" s="50">
        <v>0</v>
      </c>
      <c r="AH180" s="50">
        <v>0</v>
      </c>
      <c r="AI180" s="50">
        <v>0</v>
      </c>
      <c r="AJ180" s="50">
        <v>44800</v>
      </c>
      <c r="AK180" s="50">
        <v>0</v>
      </c>
      <c r="AL180" s="50">
        <v>0</v>
      </c>
      <c r="AM180" s="50">
        <v>0</v>
      </c>
      <c r="AN180" s="50">
        <v>0</v>
      </c>
      <c r="AO180" s="50">
        <v>0</v>
      </c>
      <c r="AP180" s="50">
        <v>0</v>
      </c>
      <c r="AQ180" s="50">
        <v>0</v>
      </c>
      <c r="AR180" s="50">
        <v>0</v>
      </c>
      <c r="AS180" s="50">
        <v>7026514.4806895638</v>
      </c>
      <c r="AT180" s="50">
        <v>936570.78965738369</v>
      </c>
      <c r="AU180" s="50">
        <v>172631.92533195284</v>
      </c>
      <c r="AV180" s="50">
        <v>730848.24516165839</v>
      </c>
      <c r="AW180" s="67">
        <v>8135717.1956789</v>
      </c>
      <c r="AX180" s="50">
        <v>8090917.1956789</v>
      </c>
      <c r="AY180" s="50">
        <v>5715</v>
      </c>
      <c r="AZ180" s="50">
        <v>8006715</v>
      </c>
      <c r="BA180" s="50">
        <v>0</v>
      </c>
      <c r="BB180" s="50">
        <v>0</v>
      </c>
      <c r="BC180" s="50">
        <v>8135717.1956789</v>
      </c>
      <c r="BD180" s="50">
        <v>0</v>
      </c>
      <c r="BE180" s="50">
        <v>8135717.1956789</v>
      </c>
      <c r="BF180" s="50">
        <v>8051515</v>
      </c>
      <c r="BG180" s="50">
        <v>7878883.074668047</v>
      </c>
      <c r="BH180" s="50">
        <v>7963085.270346947</v>
      </c>
      <c r="BI180" s="50">
        <v>5683.8581515681281</v>
      </c>
      <c r="BJ180" s="50">
        <v>5600.89300294786</v>
      </c>
      <c r="BK180" s="50">
        <v>0.014812842983538903</v>
      </c>
      <c r="BL180" s="50">
        <v>0</v>
      </c>
      <c r="BM180" s="50">
        <v>0</v>
      </c>
      <c r="BN180" s="67">
        <v>8135717.1956789</v>
      </c>
      <c r="BO180" s="50">
        <v>5775.10149584504</v>
      </c>
      <c r="BP180" s="50" t="s">
        <v>325</v>
      </c>
      <c r="BQ180" s="50">
        <v>5807.07865501706</v>
      </c>
      <c r="BR180" s="508">
        <v>0.013948492200293705</v>
      </c>
      <c r="BS180" s="50">
        <v>0</v>
      </c>
      <c r="BT180" s="50">
        <v>8135717.1956789</v>
      </c>
      <c r="BU180" s="50">
        <v>0</v>
      </c>
      <c r="BV180" s="67">
        <v>8135717.1956789</v>
      </c>
      <c r="BY180" s="40">
        <v>8735415</v>
      </c>
    </row>
    <row r="181" spans="1:77">
      <c r="A181" s="40">
        <v>146968</v>
      </c>
      <c r="B181" s="40">
        <v>8732089</v>
      </c>
      <c r="C181" s="40" t="s">
        <v>193</v>
      </c>
      <c r="D181" s="507">
        <v>276</v>
      </c>
      <c r="E181" s="507">
        <v>276</v>
      </c>
      <c r="F181" s="507">
        <v>0</v>
      </c>
      <c r="G181" s="50">
        <v>935513.96617038117</v>
      </c>
      <c r="H181" s="50">
        <v>0</v>
      </c>
      <c r="I181" s="50">
        <v>0</v>
      </c>
      <c r="J181" s="50">
        <v>24927.225439730766</v>
      </c>
      <c r="K181" s="50">
        <v>0</v>
      </c>
      <c r="L181" s="50">
        <v>41540.382298301389</v>
      </c>
      <c r="M181" s="50">
        <v>0</v>
      </c>
      <c r="N181" s="50">
        <v>0</v>
      </c>
      <c r="O181" s="50">
        <v>1118.5293466545868</v>
      </c>
      <c r="P181" s="50">
        <v>0</v>
      </c>
      <c r="Q181" s="50">
        <v>0</v>
      </c>
      <c r="R181" s="50">
        <v>0</v>
      </c>
      <c r="S181" s="50">
        <v>0</v>
      </c>
      <c r="T181" s="50">
        <v>0</v>
      </c>
      <c r="U181" s="50">
        <v>0</v>
      </c>
      <c r="V181" s="50">
        <v>0</v>
      </c>
      <c r="W181" s="50">
        <v>0</v>
      </c>
      <c r="X181" s="50">
        <v>0</v>
      </c>
      <c r="Y181" s="50">
        <v>0</v>
      </c>
      <c r="Z181" s="50">
        <v>6394.7920647309411</v>
      </c>
      <c r="AA181" s="50">
        <v>0</v>
      </c>
      <c r="AB181" s="50">
        <v>100085.72390603827</v>
      </c>
      <c r="AC181" s="50">
        <v>0</v>
      </c>
      <c r="AD181" s="50">
        <v>415.25401994550958</v>
      </c>
      <c r="AE181" s="50">
        <v>0</v>
      </c>
      <c r="AF181" s="50">
        <v>127831.92533195284</v>
      </c>
      <c r="AG181" s="50">
        <v>0</v>
      </c>
      <c r="AH181" s="50">
        <v>0</v>
      </c>
      <c r="AI181" s="50">
        <v>0</v>
      </c>
      <c r="AJ181" s="50">
        <v>5529.6</v>
      </c>
      <c r="AK181" s="50">
        <v>0</v>
      </c>
      <c r="AL181" s="50">
        <v>0</v>
      </c>
      <c r="AM181" s="50">
        <v>0</v>
      </c>
      <c r="AN181" s="50">
        <v>0</v>
      </c>
      <c r="AO181" s="50">
        <v>0</v>
      </c>
      <c r="AP181" s="50">
        <v>0</v>
      </c>
      <c r="AQ181" s="50">
        <v>0</v>
      </c>
      <c r="AR181" s="50">
        <v>0</v>
      </c>
      <c r="AS181" s="50">
        <v>935513.96617038117</v>
      </c>
      <c r="AT181" s="50">
        <v>174481.90707540145</v>
      </c>
      <c r="AU181" s="50">
        <v>133361.52533195284</v>
      </c>
      <c r="AV181" s="50">
        <v>108655.07151173425</v>
      </c>
      <c r="AW181" s="67">
        <v>1243357.3985777355</v>
      </c>
      <c r="AX181" s="50">
        <v>1237827.7985777354</v>
      </c>
      <c r="AY181" s="50">
        <v>4405</v>
      </c>
      <c r="AZ181" s="50">
        <v>1215780</v>
      </c>
      <c r="BA181" s="50">
        <v>0</v>
      </c>
      <c r="BB181" s="50">
        <v>0</v>
      </c>
      <c r="BC181" s="50">
        <v>1243357.3985777355</v>
      </c>
      <c r="BD181" s="50">
        <v>1243357.3985777353</v>
      </c>
      <c r="BE181" s="50">
        <v>0</v>
      </c>
      <c r="BF181" s="50">
        <v>1221309.6</v>
      </c>
      <c r="BG181" s="50">
        <v>1087948.0746680473</v>
      </c>
      <c r="BH181" s="50">
        <v>1109995.8732457827</v>
      </c>
      <c r="BI181" s="50">
        <v>4021.7241784267489</v>
      </c>
      <c r="BJ181" s="50">
        <v>3920.4979617335084</v>
      </c>
      <c r="BK181" s="50">
        <v>0.025819734554454864</v>
      </c>
      <c r="BL181" s="50">
        <v>0</v>
      </c>
      <c r="BM181" s="50">
        <v>0</v>
      </c>
      <c r="BN181" s="67">
        <v>1243357.3985777355</v>
      </c>
      <c r="BO181" s="50">
        <v>4484.8833281802008</v>
      </c>
      <c r="BP181" s="50" t="s">
        <v>325</v>
      </c>
      <c r="BQ181" s="50">
        <v>4504.9181107888971</v>
      </c>
      <c r="BR181" s="508">
        <v>0.024832612717893054</v>
      </c>
      <c r="BS181" s="50">
        <v>0</v>
      </c>
      <c r="BT181" s="50">
        <v>1243357.3985777355</v>
      </c>
      <c r="BU181" s="50">
        <v>0</v>
      </c>
      <c r="BV181" s="67">
        <v>1243357.3985777355</v>
      </c>
      <c r="BY181" s="40">
        <v>8732089</v>
      </c>
    </row>
    <row r="182" spans="1:77">
      <c r="A182" s="40">
        <v>148983</v>
      </c>
      <c r="B182" s="40">
        <v>8732222</v>
      </c>
      <c r="C182" s="40" t="s">
        <v>624</v>
      </c>
      <c r="D182" s="507">
        <v>87</v>
      </c>
      <c r="E182" s="507">
        <v>87</v>
      </c>
      <c r="F182" s="507">
        <v>0</v>
      </c>
      <c r="G182" s="50">
        <v>294890.27194501145</v>
      </c>
      <c r="H182" s="50">
        <v>0</v>
      </c>
      <c r="I182" s="50">
        <v>0</v>
      </c>
      <c r="J182" s="50">
        <v>7669.9155199171491</v>
      </c>
      <c r="K182" s="50">
        <v>0</v>
      </c>
      <c r="L182" s="50">
        <v>11265.188419878312</v>
      </c>
      <c r="M182" s="50">
        <v>0</v>
      </c>
      <c r="N182" s="50">
        <v>0</v>
      </c>
      <c r="O182" s="50">
        <v>279.63233666364636</v>
      </c>
      <c r="P182" s="50">
        <v>0</v>
      </c>
      <c r="Q182" s="50">
        <v>0</v>
      </c>
      <c r="R182" s="50">
        <v>0</v>
      </c>
      <c r="S182" s="50">
        <v>0</v>
      </c>
      <c r="T182" s="50">
        <v>0</v>
      </c>
      <c r="U182" s="50">
        <v>0</v>
      </c>
      <c r="V182" s="50">
        <v>0</v>
      </c>
      <c r="W182" s="50">
        <v>0</v>
      </c>
      <c r="X182" s="50">
        <v>0</v>
      </c>
      <c r="Y182" s="50">
        <v>0</v>
      </c>
      <c r="Z182" s="50">
        <v>1343.833115052156</v>
      </c>
      <c r="AA182" s="50">
        <v>0</v>
      </c>
      <c r="AB182" s="50">
        <v>23097.1316649589</v>
      </c>
      <c r="AC182" s="50">
        <v>0</v>
      </c>
      <c r="AD182" s="50">
        <v>0</v>
      </c>
      <c r="AE182" s="50">
        <v>0</v>
      </c>
      <c r="AF182" s="50">
        <v>127831.92533195284</v>
      </c>
      <c r="AG182" s="50">
        <v>47204.806408544719</v>
      </c>
      <c r="AH182" s="50">
        <v>0</v>
      </c>
      <c r="AI182" s="50">
        <v>0</v>
      </c>
      <c r="AJ182" s="50">
        <v>18088.75</v>
      </c>
      <c r="AK182" s="50">
        <v>0</v>
      </c>
      <c r="AL182" s="50">
        <v>0</v>
      </c>
      <c r="AM182" s="50">
        <v>0</v>
      </c>
      <c r="AN182" s="50">
        <v>0</v>
      </c>
      <c r="AO182" s="50">
        <v>0</v>
      </c>
      <c r="AP182" s="50">
        <v>0</v>
      </c>
      <c r="AQ182" s="50">
        <v>0</v>
      </c>
      <c r="AR182" s="50">
        <v>0</v>
      </c>
      <c r="AS182" s="50">
        <v>294890.27194501145</v>
      </c>
      <c r="AT182" s="50">
        <v>43655.701056470163</v>
      </c>
      <c r="AU182" s="50">
        <v>193125.48174049755</v>
      </c>
      <c r="AV182" s="50">
        <v>30190.360212409476</v>
      </c>
      <c r="AW182" s="67">
        <v>531671.45474197913</v>
      </c>
      <c r="AX182" s="50">
        <v>513582.70474197913</v>
      </c>
      <c r="AY182" s="50">
        <v>4405</v>
      </c>
      <c r="AZ182" s="50">
        <v>383235</v>
      </c>
      <c r="BA182" s="50">
        <v>0</v>
      </c>
      <c r="BB182" s="50">
        <v>0</v>
      </c>
      <c r="BC182" s="50">
        <v>531671.45474197913</v>
      </c>
      <c r="BD182" s="50">
        <v>531671.45474197913</v>
      </c>
      <c r="BE182" s="50">
        <v>0</v>
      </c>
      <c r="BF182" s="50">
        <v>401323.75</v>
      </c>
      <c r="BG182" s="50">
        <v>208198.26825950245</v>
      </c>
      <c r="BH182" s="50">
        <v>338545.97300148162</v>
      </c>
      <c r="BI182" s="50">
        <v>3891.3330230055358</v>
      </c>
      <c r="BJ182" s="50">
        <v>3662.164893926994</v>
      </c>
      <c r="BK182" s="50">
        <v>0.062577228419881836</v>
      </c>
      <c r="BL182" s="50">
        <v>0</v>
      </c>
      <c r="BM182" s="50">
        <v>0</v>
      </c>
      <c r="BN182" s="67">
        <v>531671.45474197913</v>
      </c>
      <c r="BO182" s="50">
        <v>5903.2494797928639</v>
      </c>
      <c r="BP182" s="50" t="s">
        <v>325</v>
      </c>
      <c r="BQ182" s="50">
        <v>6111.16614645953</v>
      </c>
      <c r="BR182" s="508">
        <v>0.047262379561538337</v>
      </c>
      <c r="BS182" s="50">
        <v>0</v>
      </c>
      <c r="BT182" s="50">
        <v>531671.45474197913</v>
      </c>
      <c r="BU182" s="50">
        <v>0</v>
      </c>
      <c r="BV182" s="67">
        <v>531671.45474197913</v>
      </c>
      <c r="BY182" s="40">
        <v>8732222</v>
      </c>
    </row>
    <row r="183" spans="1:77">
      <c r="A183" s="40">
        <v>110760</v>
      </c>
      <c r="B183" s="40">
        <v>8732329</v>
      </c>
      <c r="C183" s="40" t="s">
        <v>84</v>
      </c>
      <c r="D183" s="507">
        <v>143</v>
      </c>
      <c r="E183" s="507">
        <v>143</v>
      </c>
      <c r="F183" s="507">
        <v>0</v>
      </c>
      <c r="G183" s="50">
        <v>484704.69986363954</v>
      </c>
      <c r="H183" s="50">
        <v>0</v>
      </c>
      <c r="I183" s="50">
        <v>0</v>
      </c>
      <c r="J183" s="50">
        <v>23009.746559751533</v>
      </c>
      <c r="K183" s="50">
        <v>0</v>
      </c>
      <c r="L183" s="50">
        <v>33795.565259635063</v>
      </c>
      <c r="M183" s="50">
        <v>0</v>
      </c>
      <c r="N183" s="50">
        <v>232.95611836036829</v>
      </c>
      <c r="O183" s="50">
        <v>9925.9563475287432</v>
      </c>
      <c r="P183" s="50">
        <v>0</v>
      </c>
      <c r="Q183" s="50">
        <v>0</v>
      </c>
      <c r="R183" s="50">
        <v>0</v>
      </c>
      <c r="S183" s="50">
        <v>0</v>
      </c>
      <c r="T183" s="50">
        <v>0</v>
      </c>
      <c r="U183" s="50">
        <v>0</v>
      </c>
      <c r="V183" s="50">
        <v>0</v>
      </c>
      <c r="W183" s="50">
        <v>0</v>
      </c>
      <c r="X183" s="50">
        <v>0</v>
      </c>
      <c r="Y183" s="50">
        <v>0</v>
      </c>
      <c r="Z183" s="50">
        <v>23097.131664958917</v>
      </c>
      <c r="AA183" s="50">
        <v>0</v>
      </c>
      <c r="AB183" s="50">
        <v>64939.562028969129</v>
      </c>
      <c r="AC183" s="50">
        <v>0</v>
      </c>
      <c r="AD183" s="50">
        <v>0</v>
      </c>
      <c r="AE183" s="50">
        <v>0</v>
      </c>
      <c r="AF183" s="50">
        <v>127831.92533195284</v>
      </c>
      <c r="AG183" s="50">
        <v>0</v>
      </c>
      <c r="AH183" s="50">
        <v>0</v>
      </c>
      <c r="AI183" s="50">
        <v>0</v>
      </c>
      <c r="AJ183" s="50">
        <v>42588</v>
      </c>
      <c r="AK183" s="50">
        <v>0</v>
      </c>
      <c r="AL183" s="50">
        <v>0</v>
      </c>
      <c r="AM183" s="50">
        <v>0</v>
      </c>
      <c r="AN183" s="50">
        <v>0</v>
      </c>
      <c r="AO183" s="50">
        <v>0</v>
      </c>
      <c r="AP183" s="50">
        <v>0</v>
      </c>
      <c r="AQ183" s="50">
        <v>0</v>
      </c>
      <c r="AR183" s="50">
        <v>0</v>
      </c>
      <c r="AS183" s="50">
        <v>484704.69986363954</v>
      </c>
      <c r="AT183" s="50">
        <v>155000.91797920375</v>
      </c>
      <c r="AU183" s="50">
        <v>170419.92533195284</v>
      </c>
      <c r="AV183" s="50">
        <v>71604.800436209975</v>
      </c>
      <c r="AW183" s="67">
        <v>810125.54317479616</v>
      </c>
      <c r="AX183" s="50">
        <v>767537.54317479616</v>
      </c>
      <c r="AY183" s="50">
        <v>4405</v>
      </c>
      <c r="AZ183" s="50">
        <v>629915</v>
      </c>
      <c r="BA183" s="50">
        <v>0</v>
      </c>
      <c r="BB183" s="50">
        <v>0</v>
      </c>
      <c r="BC183" s="50">
        <v>810125.54317479616</v>
      </c>
      <c r="BD183" s="50">
        <v>810125.54317479616</v>
      </c>
      <c r="BE183" s="50">
        <v>0</v>
      </c>
      <c r="BF183" s="50">
        <v>672503</v>
      </c>
      <c r="BG183" s="50">
        <v>502083.07466804713</v>
      </c>
      <c r="BH183" s="50">
        <v>639705.61784284329</v>
      </c>
      <c r="BI183" s="50">
        <v>4473.4658590408626</v>
      </c>
      <c r="BJ183" s="50">
        <v>4163.1665512181407</v>
      </c>
      <c r="BK183" s="50">
        <v>0.0745344448763234</v>
      </c>
      <c r="BL183" s="50">
        <v>0</v>
      </c>
      <c r="BM183" s="50">
        <v>0</v>
      </c>
      <c r="BN183" s="67">
        <v>810125.54317479616</v>
      </c>
      <c r="BO183" s="50">
        <v>5367.3954068167559</v>
      </c>
      <c r="BP183" s="50" t="s">
        <v>325</v>
      </c>
      <c r="BQ183" s="50">
        <v>5665.2135886349379</v>
      </c>
      <c r="BR183" s="508">
        <v>0.10588521886278879</v>
      </c>
      <c r="BS183" s="50">
        <v>-1395.8000000000002</v>
      </c>
      <c r="BT183" s="50">
        <v>808729.74317479611</v>
      </c>
      <c r="BU183" s="50">
        <v>-1430</v>
      </c>
      <c r="BV183" s="67">
        <v>807299.74317479611</v>
      </c>
      <c r="BY183" s="40">
        <v>8732329</v>
      </c>
    </row>
    <row r="184" spans="1:77">
      <c r="A184" s="40">
        <v>110841</v>
      </c>
      <c r="B184" s="40">
        <v>8733360</v>
      </c>
      <c r="C184" s="40" t="s">
        <v>132</v>
      </c>
      <c r="D184" s="507">
        <v>208</v>
      </c>
      <c r="E184" s="507">
        <v>208</v>
      </c>
      <c r="F184" s="507">
        <v>0</v>
      </c>
      <c r="G184" s="50">
        <v>705025.0179834757</v>
      </c>
      <c r="H184" s="50">
        <v>0</v>
      </c>
      <c r="I184" s="50">
        <v>0</v>
      </c>
      <c r="J184" s="50">
        <v>6231.8063599327006</v>
      </c>
      <c r="K184" s="50">
        <v>0</v>
      </c>
      <c r="L184" s="50">
        <v>9857.03986739355</v>
      </c>
      <c r="M184" s="50">
        <v>0</v>
      </c>
      <c r="N184" s="50">
        <v>3445.4698624627904</v>
      </c>
      <c r="O184" s="50">
        <v>1677.7940199818781</v>
      </c>
      <c r="P184" s="50">
        <v>878.844486657176</v>
      </c>
      <c r="Q184" s="50">
        <v>0</v>
      </c>
      <c r="R184" s="50">
        <v>0</v>
      </c>
      <c r="S184" s="50">
        <v>669.120234159441</v>
      </c>
      <c r="T184" s="50">
        <v>0</v>
      </c>
      <c r="U184" s="50">
        <v>0</v>
      </c>
      <c r="V184" s="50">
        <v>0</v>
      </c>
      <c r="W184" s="50">
        <v>0</v>
      </c>
      <c r="X184" s="50">
        <v>0</v>
      </c>
      <c r="Y184" s="50">
        <v>0</v>
      </c>
      <c r="Z184" s="50">
        <v>42642.360373022653</v>
      </c>
      <c r="AA184" s="50">
        <v>0</v>
      </c>
      <c r="AB184" s="50">
        <v>61291.648434161594</v>
      </c>
      <c r="AC184" s="50">
        <v>0</v>
      </c>
      <c r="AD184" s="50">
        <v>490.7547508447006</v>
      </c>
      <c r="AE184" s="50">
        <v>0</v>
      </c>
      <c r="AF184" s="50">
        <v>127831.92533195284</v>
      </c>
      <c r="AG184" s="50">
        <v>0</v>
      </c>
      <c r="AH184" s="50">
        <v>0</v>
      </c>
      <c r="AI184" s="50">
        <v>0</v>
      </c>
      <c r="AJ184" s="50">
        <v>3704.3999999999992</v>
      </c>
      <c r="AK184" s="50">
        <v>0</v>
      </c>
      <c r="AL184" s="50">
        <v>0</v>
      </c>
      <c r="AM184" s="50">
        <v>0</v>
      </c>
      <c r="AN184" s="50">
        <v>0</v>
      </c>
      <c r="AO184" s="50">
        <v>0</v>
      </c>
      <c r="AP184" s="50">
        <v>0</v>
      </c>
      <c r="AQ184" s="50">
        <v>0</v>
      </c>
      <c r="AR184" s="50">
        <v>0</v>
      </c>
      <c r="AS184" s="50">
        <v>705025.0179834757</v>
      </c>
      <c r="AT184" s="50">
        <v>127184.83838861648</v>
      </c>
      <c r="AU184" s="50">
        <v>131536.32533195283</v>
      </c>
      <c r="AV184" s="50">
        <v>76495.048949559845</v>
      </c>
      <c r="AW184" s="67">
        <v>963746.181704045</v>
      </c>
      <c r="AX184" s="50">
        <v>960041.781704045</v>
      </c>
      <c r="AY184" s="50">
        <v>4405</v>
      </c>
      <c r="AZ184" s="50">
        <v>916240</v>
      </c>
      <c r="BA184" s="50">
        <v>0</v>
      </c>
      <c r="BB184" s="50">
        <v>0</v>
      </c>
      <c r="BC184" s="50">
        <v>963746.181704045</v>
      </c>
      <c r="BD184" s="50">
        <v>963746.181704045</v>
      </c>
      <c r="BE184" s="50">
        <v>0</v>
      </c>
      <c r="BF184" s="50">
        <v>919944.4</v>
      </c>
      <c r="BG184" s="50">
        <v>788408.07466804713</v>
      </c>
      <c r="BH184" s="50">
        <v>832209.85637209215</v>
      </c>
      <c r="BI184" s="50">
        <v>4001.0089248658278</v>
      </c>
      <c r="BJ184" s="50">
        <v>3859.8965783807175</v>
      </c>
      <c r="BK184" s="50">
        <v>0.0365585822364984</v>
      </c>
      <c r="BL184" s="50">
        <v>0</v>
      </c>
      <c r="BM184" s="50">
        <v>0</v>
      </c>
      <c r="BN184" s="67">
        <v>963746.181704045</v>
      </c>
      <c r="BO184" s="50">
        <v>4615.5854889617549</v>
      </c>
      <c r="BP184" s="50" t="s">
        <v>325</v>
      </c>
      <c r="BQ184" s="50">
        <v>4633.39510434637</v>
      </c>
      <c r="BR184" s="508">
        <v>0.02916060054440317</v>
      </c>
      <c r="BS184" s="50">
        <v>-1766.05</v>
      </c>
      <c r="BT184" s="50">
        <v>961980.131704045</v>
      </c>
      <c r="BU184" s="50">
        <v>-2080</v>
      </c>
      <c r="BV184" s="67">
        <v>959900.131704045</v>
      </c>
      <c r="BY184" s="40">
        <v>8733360</v>
      </c>
    </row>
    <row r="185" spans="1:77">
      <c r="A185" s="40">
        <v>141552</v>
      </c>
      <c r="B185" s="40">
        <v>8733083</v>
      </c>
      <c r="C185" s="40" t="s">
        <v>224</v>
      </c>
      <c r="D185" s="507">
        <v>416</v>
      </c>
      <c r="E185" s="507">
        <v>416</v>
      </c>
      <c r="F185" s="507">
        <v>0</v>
      </c>
      <c r="G185" s="50">
        <v>1410050.0359669514</v>
      </c>
      <c r="H185" s="50">
        <v>0</v>
      </c>
      <c r="I185" s="50">
        <v>0</v>
      </c>
      <c r="J185" s="50">
        <v>29720.922639679131</v>
      </c>
      <c r="K185" s="50">
        <v>0</v>
      </c>
      <c r="L185" s="50">
        <v>44356.67940327106</v>
      </c>
      <c r="M185" s="50">
        <v>0</v>
      </c>
      <c r="N185" s="50">
        <v>0</v>
      </c>
      <c r="O185" s="50">
        <v>0</v>
      </c>
      <c r="P185" s="50">
        <v>0</v>
      </c>
      <c r="Q185" s="50">
        <v>0</v>
      </c>
      <c r="R185" s="50">
        <v>0</v>
      </c>
      <c r="S185" s="50">
        <v>0</v>
      </c>
      <c r="T185" s="50">
        <v>0</v>
      </c>
      <c r="U185" s="50">
        <v>0</v>
      </c>
      <c r="V185" s="50">
        <v>0</v>
      </c>
      <c r="W185" s="50">
        <v>0</v>
      </c>
      <c r="X185" s="50">
        <v>0</v>
      </c>
      <c r="Y185" s="50">
        <v>0</v>
      </c>
      <c r="Z185" s="50">
        <v>14254.159899339027</v>
      </c>
      <c r="AA185" s="50">
        <v>0</v>
      </c>
      <c r="AB185" s="50">
        <v>141456.52678543652</v>
      </c>
      <c r="AC185" s="50">
        <v>0</v>
      </c>
      <c r="AD185" s="50">
        <v>0</v>
      </c>
      <c r="AE185" s="50">
        <v>0</v>
      </c>
      <c r="AF185" s="50">
        <v>127831.92533195284</v>
      </c>
      <c r="AG185" s="50">
        <v>0</v>
      </c>
      <c r="AH185" s="50">
        <v>0</v>
      </c>
      <c r="AI185" s="50">
        <v>0</v>
      </c>
      <c r="AJ185" s="50">
        <v>10649.6</v>
      </c>
      <c r="AK185" s="50">
        <v>0</v>
      </c>
      <c r="AL185" s="50">
        <v>0</v>
      </c>
      <c r="AM185" s="50">
        <v>0</v>
      </c>
      <c r="AN185" s="50">
        <v>0</v>
      </c>
      <c r="AO185" s="50">
        <v>0</v>
      </c>
      <c r="AP185" s="50">
        <v>0</v>
      </c>
      <c r="AQ185" s="50">
        <v>0</v>
      </c>
      <c r="AR185" s="50">
        <v>0</v>
      </c>
      <c r="AS185" s="50">
        <v>1410050.0359669514</v>
      </c>
      <c r="AT185" s="50">
        <v>229788.28872772574</v>
      </c>
      <c r="AU185" s="50">
        <v>138481.52533195284</v>
      </c>
      <c r="AV185" s="50">
        <v>155666.19941575854</v>
      </c>
      <c r="AW185" s="67">
        <v>1778319.85002663</v>
      </c>
      <c r="AX185" s="50">
        <v>1767670.25002663</v>
      </c>
      <c r="AY185" s="50">
        <v>4405</v>
      </c>
      <c r="AZ185" s="50">
        <v>1832480</v>
      </c>
      <c r="BA185" s="50">
        <v>64809.749973369995</v>
      </c>
      <c r="BB185" s="50">
        <v>0</v>
      </c>
      <c r="BC185" s="50">
        <v>1843129.6</v>
      </c>
      <c r="BD185" s="50">
        <v>1843129.6</v>
      </c>
      <c r="BE185" s="50">
        <v>0</v>
      </c>
      <c r="BF185" s="50">
        <v>1843129.6</v>
      </c>
      <c r="BG185" s="50">
        <v>1704648.0746680473</v>
      </c>
      <c r="BH185" s="50">
        <v>1704648.0746680473</v>
      </c>
      <c r="BI185" s="50">
        <v>4097.7117179520365</v>
      </c>
      <c r="BJ185" s="50">
        <v>4071.6800411415784</v>
      </c>
      <c r="BK185" s="50">
        <v>0.0063933502994895338</v>
      </c>
      <c r="BL185" s="50">
        <v>0</v>
      </c>
      <c r="BM185" s="50">
        <v>0</v>
      </c>
      <c r="BN185" s="67">
        <v>1843129.6</v>
      </c>
      <c r="BO185" s="50">
        <v>4405</v>
      </c>
      <c r="BP185" s="50" t="s">
        <v>325</v>
      </c>
      <c r="BQ185" s="50">
        <v>4430.6</v>
      </c>
      <c r="BR185" s="508">
        <v>0.0045790044521474282</v>
      </c>
      <c r="BS185" s="50">
        <v>0</v>
      </c>
      <c r="BT185" s="50">
        <v>1843129.6</v>
      </c>
      <c r="BU185" s="50">
        <v>0</v>
      </c>
      <c r="BV185" s="67">
        <v>1843129.6</v>
      </c>
      <c r="BY185" s="40">
        <v>8733083</v>
      </c>
    </row>
    <row r="186" spans="1:77">
      <c r="A186" s="40">
        <v>131238</v>
      </c>
      <c r="B186" s="40">
        <v>8733384</v>
      </c>
      <c r="C186" s="40" t="s">
        <v>135</v>
      </c>
      <c r="D186" s="507">
        <v>204</v>
      </c>
      <c r="E186" s="507">
        <v>204</v>
      </c>
      <c r="F186" s="507">
        <v>0</v>
      </c>
      <c r="G186" s="50">
        <v>691466.84456071653</v>
      </c>
      <c r="H186" s="50">
        <v>0</v>
      </c>
      <c r="I186" s="50">
        <v>0</v>
      </c>
      <c r="J186" s="50">
        <v>19654.158519787772</v>
      </c>
      <c r="K186" s="50">
        <v>0</v>
      </c>
      <c r="L186" s="50">
        <v>28867.045325938288</v>
      </c>
      <c r="M186" s="50">
        <v>0</v>
      </c>
      <c r="N186" s="50">
        <v>0</v>
      </c>
      <c r="O186" s="50">
        <v>279.63233666364704</v>
      </c>
      <c r="P186" s="50">
        <v>0</v>
      </c>
      <c r="Q186" s="50">
        <v>0</v>
      </c>
      <c r="R186" s="50">
        <v>0</v>
      </c>
      <c r="S186" s="50">
        <v>0</v>
      </c>
      <c r="T186" s="50">
        <v>0</v>
      </c>
      <c r="U186" s="50">
        <v>0</v>
      </c>
      <c r="V186" s="50">
        <v>0</v>
      </c>
      <c r="W186" s="50">
        <v>0</v>
      </c>
      <c r="X186" s="50">
        <v>0</v>
      </c>
      <c r="Y186" s="50">
        <v>0</v>
      </c>
      <c r="Z186" s="50">
        <v>8777.944386990921</v>
      </c>
      <c r="AA186" s="50">
        <v>0</v>
      </c>
      <c r="AB186" s="50">
        <v>67427.043936335715</v>
      </c>
      <c r="AC186" s="50">
        <v>0</v>
      </c>
      <c r="AD186" s="50">
        <v>0</v>
      </c>
      <c r="AE186" s="50">
        <v>0</v>
      </c>
      <c r="AF186" s="50">
        <v>127831.92533195284</v>
      </c>
      <c r="AG186" s="50">
        <v>0</v>
      </c>
      <c r="AH186" s="50">
        <v>0</v>
      </c>
      <c r="AI186" s="50">
        <v>0</v>
      </c>
      <c r="AJ186" s="50">
        <v>5846.3999999999987</v>
      </c>
      <c r="AK186" s="50">
        <v>0</v>
      </c>
      <c r="AL186" s="50">
        <v>0</v>
      </c>
      <c r="AM186" s="50">
        <v>0</v>
      </c>
      <c r="AN186" s="50">
        <v>0</v>
      </c>
      <c r="AO186" s="50">
        <v>0</v>
      </c>
      <c r="AP186" s="50">
        <v>0</v>
      </c>
      <c r="AQ186" s="50">
        <v>0</v>
      </c>
      <c r="AR186" s="50">
        <v>0</v>
      </c>
      <c r="AS186" s="50">
        <v>691466.84456071653</v>
      </c>
      <c r="AT186" s="50">
        <v>125005.82450571636</v>
      </c>
      <c r="AU186" s="50">
        <v>133678.32533195283</v>
      </c>
      <c r="AV186" s="50">
        <v>76892.0250820644</v>
      </c>
      <c r="AW186" s="67">
        <v>950150.99439838575</v>
      </c>
      <c r="AX186" s="50">
        <v>944304.59439838573</v>
      </c>
      <c r="AY186" s="50">
        <v>4405</v>
      </c>
      <c r="AZ186" s="50">
        <v>898620</v>
      </c>
      <c r="BA186" s="50">
        <v>0</v>
      </c>
      <c r="BB186" s="50">
        <v>0</v>
      </c>
      <c r="BC186" s="50">
        <v>950150.99439838575</v>
      </c>
      <c r="BD186" s="50">
        <v>950150.99439838575</v>
      </c>
      <c r="BE186" s="50">
        <v>0</v>
      </c>
      <c r="BF186" s="50">
        <v>904466.4</v>
      </c>
      <c r="BG186" s="50">
        <v>770788.07466804713</v>
      </c>
      <c r="BH186" s="50">
        <v>816472.66906643286</v>
      </c>
      <c r="BI186" s="50">
        <v>4002.3170052276123</v>
      </c>
      <c r="BJ186" s="50">
        <v>3889.5021439012235</v>
      </c>
      <c r="BK186" s="50">
        <v>0.02900496185695221</v>
      </c>
      <c r="BL186" s="50">
        <v>0</v>
      </c>
      <c r="BM186" s="50">
        <v>0</v>
      </c>
      <c r="BN186" s="67">
        <v>950150.99439838575</v>
      </c>
      <c r="BO186" s="50">
        <v>4628.9440901881653</v>
      </c>
      <c r="BP186" s="50" t="s">
        <v>325</v>
      </c>
      <c r="BQ186" s="50">
        <v>4657.6029137175774</v>
      </c>
      <c r="BR186" s="508">
        <v>0.023155439030084768</v>
      </c>
      <c r="BS186" s="50">
        <v>-1863.4500000000003</v>
      </c>
      <c r="BT186" s="50">
        <v>948287.5443983858</v>
      </c>
      <c r="BU186" s="50">
        <v>-2040</v>
      </c>
      <c r="BV186" s="67">
        <v>946247.5443983858</v>
      </c>
      <c r="BY186" s="40">
        <v>8733384</v>
      </c>
    </row>
    <row r="187" spans="1:77">
      <c r="A187" s="40">
        <v>137924</v>
      </c>
      <c r="B187" s="40">
        <v>8734602</v>
      </c>
      <c r="C187" s="40" t="s">
        <v>259</v>
      </c>
      <c r="D187" s="507">
        <v>918</v>
      </c>
      <c r="E187" s="507">
        <v>0</v>
      </c>
      <c r="F187" s="507">
        <v>918</v>
      </c>
      <c r="G187" s="50">
        <v>0</v>
      </c>
      <c r="H187" s="50">
        <v>2661745.311182505</v>
      </c>
      <c r="I187" s="50">
        <v>1944316.6006095556</v>
      </c>
      <c r="J187" s="50">
        <v>0</v>
      </c>
      <c r="K187" s="50">
        <v>45060.753679513356</v>
      </c>
      <c r="L187" s="50">
        <v>0</v>
      </c>
      <c r="M187" s="50">
        <v>108007.99003633333</v>
      </c>
      <c r="N187" s="50">
        <v>0</v>
      </c>
      <c r="O187" s="50">
        <v>0</v>
      </c>
      <c r="P187" s="50">
        <v>0</v>
      </c>
      <c r="Q187" s="50">
        <v>0</v>
      </c>
      <c r="R187" s="50">
        <v>0</v>
      </c>
      <c r="S187" s="50">
        <v>0</v>
      </c>
      <c r="T187" s="50">
        <v>28772.170068855958</v>
      </c>
      <c r="U187" s="50">
        <v>20887.536861857752</v>
      </c>
      <c r="V187" s="50">
        <v>5572.6729949398195</v>
      </c>
      <c r="W187" s="50">
        <v>0</v>
      </c>
      <c r="X187" s="50">
        <v>0</v>
      </c>
      <c r="Y187" s="50">
        <v>3715.1153299598759</v>
      </c>
      <c r="Z187" s="50">
        <v>0</v>
      </c>
      <c r="AA187" s="50">
        <v>39116.2358929118</v>
      </c>
      <c r="AB187" s="50">
        <v>0</v>
      </c>
      <c r="AC187" s="50">
        <v>219546.07631512679</v>
      </c>
      <c r="AD187" s="50">
        <v>0</v>
      </c>
      <c r="AE187" s="50">
        <v>0</v>
      </c>
      <c r="AF187" s="50">
        <v>127831.92533195284</v>
      </c>
      <c r="AG187" s="50">
        <v>0</v>
      </c>
      <c r="AH187" s="50">
        <v>0</v>
      </c>
      <c r="AI187" s="50">
        <v>0</v>
      </c>
      <c r="AJ187" s="50">
        <v>29952</v>
      </c>
      <c r="AK187" s="50">
        <v>0</v>
      </c>
      <c r="AL187" s="50">
        <v>0</v>
      </c>
      <c r="AM187" s="50">
        <v>0</v>
      </c>
      <c r="AN187" s="50">
        <v>0</v>
      </c>
      <c r="AO187" s="50">
        <v>0</v>
      </c>
      <c r="AP187" s="50">
        <v>0</v>
      </c>
      <c r="AQ187" s="50">
        <v>0</v>
      </c>
      <c r="AR187" s="50">
        <v>0</v>
      </c>
      <c r="AS187" s="50">
        <v>4606061.91179206</v>
      </c>
      <c r="AT187" s="50">
        <v>470678.55117949867</v>
      </c>
      <c r="AU187" s="50">
        <v>157783.92533195284</v>
      </c>
      <c r="AV187" s="50">
        <v>434676.94486262545</v>
      </c>
      <c r="AW187" s="67">
        <v>5234524.3883035118</v>
      </c>
      <c r="AX187" s="50">
        <v>5204572.3883035118</v>
      </c>
      <c r="AY187" s="50">
        <v>5715</v>
      </c>
      <c r="AZ187" s="50">
        <v>5246370</v>
      </c>
      <c r="BA187" s="50">
        <v>0</v>
      </c>
      <c r="BB187" s="50">
        <v>41797.611696488224</v>
      </c>
      <c r="BC187" s="50">
        <v>5276322</v>
      </c>
      <c r="BD187" s="50">
        <v>0</v>
      </c>
      <c r="BE187" s="50">
        <v>5276321.9999999981</v>
      </c>
      <c r="BF187" s="50">
        <v>5276322</v>
      </c>
      <c r="BG187" s="50">
        <v>5118538.074668047</v>
      </c>
      <c r="BH187" s="50">
        <v>5118538.074668047</v>
      </c>
      <c r="BI187" s="50">
        <v>5575.7495366754329</v>
      </c>
      <c r="BJ187" s="50">
        <v>5547.9398562286233</v>
      </c>
      <c r="BK187" s="50">
        <v>0.0050126139012822745</v>
      </c>
      <c r="BL187" s="50">
        <v>0</v>
      </c>
      <c r="BM187" s="50">
        <v>0</v>
      </c>
      <c r="BN187" s="67">
        <v>5276322</v>
      </c>
      <c r="BO187" s="50">
        <v>5715</v>
      </c>
      <c r="BP187" s="50" t="s">
        <v>325</v>
      </c>
      <c r="BQ187" s="50">
        <v>5747.6274509803925</v>
      </c>
      <c r="BR187" s="508">
        <v>0.0042395704261233291</v>
      </c>
      <c r="BS187" s="50">
        <v>0</v>
      </c>
      <c r="BT187" s="50">
        <v>5276322</v>
      </c>
      <c r="BU187" s="50">
        <v>0</v>
      </c>
      <c r="BV187" s="67">
        <v>5276322</v>
      </c>
      <c r="BY187" s="40">
        <v>8734602</v>
      </c>
    </row>
    <row r="188" spans="1:77">
      <c r="A188" s="40">
        <v>110888</v>
      </c>
      <c r="B188" s="40">
        <v>8735200</v>
      </c>
      <c r="C188" s="40" t="s">
        <v>144</v>
      </c>
      <c r="D188" s="507">
        <v>182</v>
      </c>
      <c r="E188" s="507">
        <v>182</v>
      </c>
      <c r="F188" s="507">
        <v>0</v>
      </c>
      <c r="G188" s="50">
        <v>616896.89073554124</v>
      </c>
      <c r="H188" s="50">
        <v>0</v>
      </c>
      <c r="I188" s="50">
        <v>0</v>
      </c>
      <c r="J188" s="50">
        <v>9587.3943998964733</v>
      </c>
      <c r="K188" s="50">
        <v>0</v>
      </c>
      <c r="L188" s="50">
        <v>15489.634077332736</v>
      </c>
      <c r="M188" s="50">
        <v>0</v>
      </c>
      <c r="N188" s="50">
        <v>0</v>
      </c>
      <c r="O188" s="50">
        <v>279.63233666364658</v>
      </c>
      <c r="P188" s="50">
        <v>0</v>
      </c>
      <c r="Q188" s="50">
        <v>0</v>
      </c>
      <c r="R188" s="50">
        <v>0</v>
      </c>
      <c r="S188" s="50">
        <v>0</v>
      </c>
      <c r="T188" s="50">
        <v>0</v>
      </c>
      <c r="U188" s="50">
        <v>0</v>
      </c>
      <c r="V188" s="50">
        <v>0</v>
      </c>
      <c r="W188" s="50">
        <v>0</v>
      </c>
      <c r="X188" s="50">
        <v>0</v>
      </c>
      <c r="Y188" s="50">
        <v>0</v>
      </c>
      <c r="Z188" s="50">
        <v>0</v>
      </c>
      <c r="AA188" s="50">
        <v>0</v>
      </c>
      <c r="AB188" s="50">
        <v>52575.008562776267</v>
      </c>
      <c r="AC188" s="50">
        <v>0</v>
      </c>
      <c r="AD188" s="50">
        <v>1019.2598671389861</v>
      </c>
      <c r="AE188" s="50">
        <v>0</v>
      </c>
      <c r="AF188" s="50">
        <v>127831.92533195284</v>
      </c>
      <c r="AG188" s="50">
        <v>0</v>
      </c>
      <c r="AH188" s="50">
        <v>0</v>
      </c>
      <c r="AI188" s="50">
        <v>0</v>
      </c>
      <c r="AJ188" s="50">
        <v>3200.3999999999992</v>
      </c>
      <c r="AK188" s="50">
        <v>0</v>
      </c>
      <c r="AL188" s="50">
        <v>0</v>
      </c>
      <c r="AM188" s="50">
        <v>0</v>
      </c>
      <c r="AN188" s="50">
        <v>0</v>
      </c>
      <c r="AO188" s="50">
        <v>0</v>
      </c>
      <c r="AP188" s="50">
        <v>0</v>
      </c>
      <c r="AQ188" s="50">
        <v>0</v>
      </c>
      <c r="AR188" s="50">
        <v>0</v>
      </c>
      <c r="AS188" s="50">
        <v>616896.89073554124</v>
      </c>
      <c r="AT188" s="50">
        <v>78950.9292438081</v>
      </c>
      <c r="AU188" s="50">
        <v>131032.32533195283</v>
      </c>
      <c r="AV188" s="50">
        <v>63389.994397602444</v>
      </c>
      <c r="AW188" s="67">
        <v>826880.14531130227</v>
      </c>
      <c r="AX188" s="50">
        <v>823679.74531130225</v>
      </c>
      <c r="AY188" s="50">
        <v>4405</v>
      </c>
      <c r="AZ188" s="50">
        <v>801710</v>
      </c>
      <c r="BA188" s="50">
        <v>0</v>
      </c>
      <c r="BB188" s="50">
        <v>0</v>
      </c>
      <c r="BC188" s="50">
        <v>826880.14531130227</v>
      </c>
      <c r="BD188" s="50">
        <v>826880.14531130227</v>
      </c>
      <c r="BE188" s="50">
        <v>0</v>
      </c>
      <c r="BF188" s="50">
        <v>804910.4</v>
      </c>
      <c r="BG188" s="50">
        <v>673878.07466804713</v>
      </c>
      <c r="BH188" s="50">
        <v>695847.81997934938</v>
      </c>
      <c r="BI188" s="50">
        <v>3823.3396702162054</v>
      </c>
      <c r="BJ188" s="50">
        <v>3698.9655798174122</v>
      </c>
      <c r="BK188" s="50">
        <v>0.033624019395425829</v>
      </c>
      <c r="BL188" s="50">
        <v>0</v>
      </c>
      <c r="BM188" s="50">
        <v>0</v>
      </c>
      <c r="BN188" s="67">
        <v>826880.14531130227</v>
      </c>
      <c r="BO188" s="50">
        <v>4525.7128863258367</v>
      </c>
      <c r="BP188" s="50" t="s">
        <v>325</v>
      </c>
      <c r="BQ188" s="50">
        <v>4543.2975017104518</v>
      </c>
      <c r="BR188" s="508">
        <v>0.021355384456643867</v>
      </c>
      <c r="BS188" s="50">
        <v>-1585.3999999999999</v>
      </c>
      <c r="BT188" s="50">
        <v>825294.74531130225</v>
      </c>
      <c r="BU188" s="50">
        <v>-1820</v>
      </c>
      <c r="BV188" s="67">
        <v>823474.74531130225</v>
      </c>
      <c r="BY188" s="40">
        <v>8735200</v>
      </c>
    </row>
    <row r="189" spans="1:77">
      <c r="A189" s="40">
        <v>137305</v>
      </c>
      <c r="B189" s="40">
        <v>8734064</v>
      </c>
      <c r="C189" s="40" t="s">
        <v>257</v>
      </c>
      <c r="D189" s="507">
        <v>1402</v>
      </c>
      <c r="E189" s="507">
        <v>0</v>
      </c>
      <c r="F189" s="507">
        <v>1402</v>
      </c>
      <c r="G189" s="50">
        <v>0</v>
      </c>
      <c r="H189" s="50">
        <v>3975892.4576370632</v>
      </c>
      <c r="I189" s="50">
        <v>3069973.5799098248</v>
      </c>
      <c r="J189" s="50">
        <v>0</v>
      </c>
      <c r="K189" s="50">
        <v>106899.44755884551</v>
      </c>
      <c r="L189" s="50">
        <v>0</v>
      </c>
      <c r="M189" s="50">
        <v>254075.93846642328</v>
      </c>
      <c r="N189" s="50">
        <v>0</v>
      </c>
      <c r="O189" s="50">
        <v>0</v>
      </c>
      <c r="P189" s="50">
        <v>0</v>
      </c>
      <c r="Q189" s="50">
        <v>0</v>
      </c>
      <c r="R189" s="50">
        <v>0</v>
      </c>
      <c r="S189" s="50">
        <v>0</v>
      </c>
      <c r="T189" s="50">
        <v>1004.396754059461</v>
      </c>
      <c r="U189" s="50">
        <v>2223.6644555047742</v>
      </c>
      <c r="V189" s="50">
        <v>619.62784827548785</v>
      </c>
      <c r="W189" s="50">
        <v>4077.5510015548271</v>
      </c>
      <c r="X189" s="50">
        <v>0</v>
      </c>
      <c r="Y189" s="50">
        <v>0</v>
      </c>
      <c r="Z189" s="50">
        <v>0</v>
      </c>
      <c r="AA189" s="50">
        <v>34409.333574395205</v>
      </c>
      <c r="AB189" s="50">
        <v>0</v>
      </c>
      <c r="AC189" s="50">
        <v>532335.17625676573</v>
      </c>
      <c r="AD189" s="50">
        <v>0</v>
      </c>
      <c r="AE189" s="50">
        <v>0</v>
      </c>
      <c r="AF189" s="50">
        <v>127831.92533195284</v>
      </c>
      <c r="AG189" s="50">
        <v>0</v>
      </c>
      <c r="AH189" s="50">
        <v>0</v>
      </c>
      <c r="AI189" s="50">
        <v>0</v>
      </c>
      <c r="AJ189" s="50">
        <v>41472</v>
      </c>
      <c r="AK189" s="50">
        <v>0</v>
      </c>
      <c r="AL189" s="50">
        <v>0</v>
      </c>
      <c r="AM189" s="50">
        <v>0</v>
      </c>
      <c r="AN189" s="50">
        <v>0</v>
      </c>
      <c r="AO189" s="50">
        <v>0</v>
      </c>
      <c r="AP189" s="50">
        <v>0</v>
      </c>
      <c r="AQ189" s="50">
        <v>0</v>
      </c>
      <c r="AR189" s="50">
        <v>0</v>
      </c>
      <c r="AS189" s="50">
        <v>7045866.037546888</v>
      </c>
      <c r="AT189" s="50">
        <v>935645.13591582433</v>
      </c>
      <c r="AU189" s="50">
        <v>169303.92533195284</v>
      </c>
      <c r="AV189" s="50">
        <v>704344.26021543064</v>
      </c>
      <c r="AW189" s="67">
        <v>8150815.0987946652</v>
      </c>
      <c r="AX189" s="50">
        <v>8109343.0987946652</v>
      </c>
      <c r="AY189" s="50">
        <v>5715</v>
      </c>
      <c r="AZ189" s="50">
        <v>8012430</v>
      </c>
      <c r="BA189" s="50">
        <v>0</v>
      </c>
      <c r="BB189" s="50">
        <v>0</v>
      </c>
      <c r="BC189" s="50">
        <v>8150815.0987946652</v>
      </c>
      <c r="BD189" s="50">
        <v>0</v>
      </c>
      <c r="BE189" s="50">
        <v>8150815.0987946661</v>
      </c>
      <c r="BF189" s="50">
        <v>8053902</v>
      </c>
      <c r="BG189" s="50">
        <v>7884598.074668047</v>
      </c>
      <c r="BH189" s="50">
        <v>7981511.1734627122</v>
      </c>
      <c r="BI189" s="50">
        <v>5692.9466287180539</v>
      </c>
      <c r="BJ189" s="50">
        <v>5606.1809309385262</v>
      </c>
      <c r="BK189" s="50">
        <v>0.015476792284868757</v>
      </c>
      <c r="BL189" s="50">
        <v>0</v>
      </c>
      <c r="BM189" s="50">
        <v>0</v>
      </c>
      <c r="BN189" s="67">
        <v>8150815.0987946652</v>
      </c>
      <c r="BO189" s="50">
        <v>5784.12489215026</v>
      </c>
      <c r="BP189" s="50" t="s">
        <v>325</v>
      </c>
      <c r="BQ189" s="50">
        <v>5813.70549129434</v>
      </c>
      <c r="BR189" s="508">
        <v>0.015627830598420323</v>
      </c>
      <c r="BS189" s="50">
        <v>0</v>
      </c>
      <c r="BT189" s="50">
        <v>8150815.0987946652</v>
      </c>
      <c r="BU189" s="50">
        <v>0</v>
      </c>
      <c r="BV189" s="67">
        <v>8150815.0987946652</v>
      </c>
      <c r="BY189" s="40">
        <v>8734064</v>
      </c>
    </row>
    <row r="190" spans="1:77">
      <c r="A190" s="40">
        <v>144289</v>
      </c>
      <c r="B190" s="40">
        <v>8733072</v>
      </c>
      <c r="C190" s="40" t="s">
        <v>223</v>
      </c>
      <c r="D190" s="507">
        <v>365</v>
      </c>
      <c r="E190" s="507">
        <v>365</v>
      </c>
      <c r="F190" s="507">
        <v>0</v>
      </c>
      <c r="G190" s="50">
        <v>1237183.3248267723</v>
      </c>
      <c r="H190" s="50">
        <v>0</v>
      </c>
      <c r="I190" s="50">
        <v>0</v>
      </c>
      <c r="J190" s="50">
        <v>54648.14807940989</v>
      </c>
      <c r="K190" s="50">
        <v>0</v>
      </c>
      <c r="L190" s="50">
        <v>85192.98742533011</v>
      </c>
      <c r="M190" s="50">
        <v>0</v>
      </c>
      <c r="N190" s="50">
        <v>5095.2344374910135</v>
      </c>
      <c r="O190" s="50">
        <v>23965.727196103966</v>
      </c>
      <c r="P190" s="50">
        <v>30128.342760816391</v>
      </c>
      <c r="Q190" s="50">
        <v>19817.038286526269</v>
      </c>
      <c r="R190" s="50">
        <v>0</v>
      </c>
      <c r="S190" s="50">
        <v>0</v>
      </c>
      <c r="T190" s="50">
        <v>0</v>
      </c>
      <c r="U190" s="50">
        <v>0</v>
      </c>
      <c r="V190" s="50">
        <v>0</v>
      </c>
      <c r="W190" s="50">
        <v>0</v>
      </c>
      <c r="X190" s="50">
        <v>0</v>
      </c>
      <c r="Y190" s="50">
        <v>0</v>
      </c>
      <c r="Z190" s="50">
        <v>59252.03115456189</v>
      </c>
      <c r="AA190" s="50">
        <v>0</v>
      </c>
      <c r="AB190" s="50">
        <v>117015.28964739021</v>
      </c>
      <c r="AC190" s="50">
        <v>0</v>
      </c>
      <c r="AD190" s="50">
        <v>1038.135049863796</v>
      </c>
      <c r="AE190" s="50">
        <v>0</v>
      </c>
      <c r="AF190" s="50">
        <v>127831.92533195284</v>
      </c>
      <c r="AG190" s="50">
        <v>0</v>
      </c>
      <c r="AH190" s="50">
        <v>0</v>
      </c>
      <c r="AI190" s="50">
        <v>0</v>
      </c>
      <c r="AJ190" s="50">
        <v>7014.4</v>
      </c>
      <c r="AK190" s="50">
        <v>0</v>
      </c>
      <c r="AL190" s="50">
        <v>0</v>
      </c>
      <c r="AM190" s="50">
        <v>0</v>
      </c>
      <c r="AN190" s="50">
        <v>0</v>
      </c>
      <c r="AO190" s="50">
        <v>0</v>
      </c>
      <c r="AP190" s="50">
        <v>0</v>
      </c>
      <c r="AQ190" s="50">
        <v>0</v>
      </c>
      <c r="AR190" s="50">
        <v>0</v>
      </c>
      <c r="AS190" s="50">
        <v>1237183.3248267723</v>
      </c>
      <c r="AT190" s="50">
        <v>396152.93403749354</v>
      </c>
      <c r="AU190" s="50">
        <v>134846.32533195283</v>
      </c>
      <c r="AV190" s="50">
        <v>200126.75039210916</v>
      </c>
      <c r="AW190" s="67">
        <v>1768182.5841962188</v>
      </c>
      <c r="AX190" s="50">
        <v>1761168.1841962188</v>
      </c>
      <c r="AY190" s="50">
        <v>4405</v>
      </c>
      <c r="AZ190" s="50">
        <v>1607825</v>
      </c>
      <c r="BA190" s="50">
        <v>0</v>
      </c>
      <c r="BB190" s="50">
        <v>0</v>
      </c>
      <c r="BC190" s="50">
        <v>1768182.5841962188</v>
      </c>
      <c r="BD190" s="50">
        <v>1768182.5841962185</v>
      </c>
      <c r="BE190" s="50">
        <v>0</v>
      </c>
      <c r="BF190" s="50">
        <v>1614839.4</v>
      </c>
      <c r="BG190" s="50">
        <v>1479993.0746680473</v>
      </c>
      <c r="BH190" s="50">
        <v>1633336.2588642661</v>
      </c>
      <c r="BI190" s="50">
        <v>4474.8938599020985</v>
      </c>
      <c r="BJ190" s="50">
        <v>4391.638367966797</v>
      </c>
      <c r="BK190" s="50">
        <v>0.018957729430223193</v>
      </c>
      <c r="BL190" s="50">
        <v>0</v>
      </c>
      <c r="BM190" s="50">
        <v>0</v>
      </c>
      <c r="BN190" s="67">
        <v>1768182.5841962188</v>
      </c>
      <c r="BO190" s="50">
        <v>4825.1183128663533</v>
      </c>
      <c r="BP190" s="50" t="s">
        <v>325</v>
      </c>
      <c r="BQ190" s="50">
        <v>4844.3358471129277</v>
      </c>
      <c r="BR190" s="508">
        <v>0.01592567181116622</v>
      </c>
      <c r="BS190" s="50">
        <v>0</v>
      </c>
      <c r="BT190" s="50">
        <v>1768182.5841962188</v>
      </c>
      <c r="BU190" s="50">
        <v>0</v>
      </c>
      <c r="BV190" s="67">
        <v>1768182.5841962188</v>
      </c>
      <c r="BY190" s="40">
        <v>8733072</v>
      </c>
    </row>
    <row r="191" spans="1:77">
      <c r="A191" s="40">
        <v>147384</v>
      </c>
      <c r="B191" s="40">
        <v>8733366</v>
      </c>
      <c r="C191" s="40" t="s">
        <v>227</v>
      </c>
      <c r="D191" s="507">
        <v>271</v>
      </c>
      <c r="E191" s="507">
        <v>271</v>
      </c>
      <c r="F191" s="507">
        <v>0</v>
      </c>
      <c r="G191" s="50">
        <v>918566.24939193227</v>
      </c>
      <c r="H191" s="50">
        <v>0</v>
      </c>
      <c r="I191" s="50">
        <v>0</v>
      </c>
      <c r="J191" s="50">
        <v>36911.46843960134</v>
      </c>
      <c r="K191" s="50">
        <v>0</v>
      </c>
      <c r="L191" s="50">
        <v>54213.719270664464</v>
      </c>
      <c r="M191" s="50">
        <v>0</v>
      </c>
      <c r="N191" s="50">
        <v>14700.671413174561</v>
      </c>
      <c r="O191" s="50">
        <v>27124.336656373715</v>
      </c>
      <c r="P191" s="50">
        <v>0</v>
      </c>
      <c r="Q191" s="50">
        <v>0</v>
      </c>
      <c r="R191" s="50">
        <v>0</v>
      </c>
      <c r="S191" s="50">
        <v>1338.2404683188815</v>
      </c>
      <c r="T191" s="50">
        <v>0</v>
      </c>
      <c r="U191" s="50">
        <v>0</v>
      </c>
      <c r="V191" s="50">
        <v>0</v>
      </c>
      <c r="W191" s="50">
        <v>0</v>
      </c>
      <c r="X191" s="50">
        <v>0</v>
      </c>
      <c r="Y191" s="50">
        <v>0</v>
      </c>
      <c r="Z191" s="50">
        <v>37247.975149823687</v>
      </c>
      <c r="AA191" s="50">
        <v>0</v>
      </c>
      <c r="AB191" s="50">
        <v>84115.604610723414</v>
      </c>
      <c r="AC191" s="50">
        <v>0</v>
      </c>
      <c r="AD191" s="50">
        <v>0</v>
      </c>
      <c r="AE191" s="50">
        <v>0</v>
      </c>
      <c r="AF191" s="50">
        <v>127831.92533195284</v>
      </c>
      <c r="AG191" s="50">
        <v>0</v>
      </c>
      <c r="AH191" s="50">
        <v>0</v>
      </c>
      <c r="AI191" s="50">
        <v>0</v>
      </c>
      <c r="AJ191" s="50">
        <v>5580.8</v>
      </c>
      <c r="AK191" s="50">
        <v>0</v>
      </c>
      <c r="AL191" s="50">
        <v>0</v>
      </c>
      <c r="AM191" s="50">
        <v>0</v>
      </c>
      <c r="AN191" s="50">
        <v>0</v>
      </c>
      <c r="AO191" s="50">
        <v>0</v>
      </c>
      <c r="AP191" s="50">
        <v>0</v>
      </c>
      <c r="AQ191" s="50">
        <v>0</v>
      </c>
      <c r="AR191" s="50">
        <v>0</v>
      </c>
      <c r="AS191" s="50">
        <v>918566.24939193227</v>
      </c>
      <c r="AT191" s="50">
        <v>255652.01600868008</v>
      </c>
      <c r="AU191" s="50">
        <v>133412.72533195282</v>
      </c>
      <c r="AV191" s="50">
        <v>134450.95221276843</v>
      </c>
      <c r="AW191" s="67">
        <v>1307630.9907325651</v>
      </c>
      <c r="AX191" s="50">
        <v>1302050.190732565</v>
      </c>
      <c r="AY191" s="50">
        <v>4405</v>
      </c>
      <c r="AZ191" s="50">
        <v>1193755</v>
      </c>
      <c r="BA191" s="50">
        <v>0</v>
      </c>
      <c r="BB191" s="50">
        <v>0</v>
      </c>
      <c r="BC191" s="50">
        <v>1307630.9907325651</v>
      </c>
      <c r="BD191" s="50">
        <v>1307630.9907325651</v>
      </c>
      <c r="BE191" s="50">
        <v>0</v>
      </c>
      <c r="BF191" s="50">
        <v>1199335.8</v>
      </c>
      <c r="BG191" s="50">
        <v>1065923.0746680473</v>
      </c>
      <c r="BH191" s="50">
        <v>1174218.2654006123</v>
      </c>
      <c r="BI191" s="50">
        <v>4332.908728415543</v>
      </c>
      <c r="BJ191" s="50">
        <v>4212.7498598838092</v>
      </c>
      <c r="BK191" s="50">
        <v>0.028522668691050138</v>
      </c>
      <c r="BL191" s="50">
        <v>0</v>
      </c>
      <c r="BM191" s="50">
        <v>0</v>
      </c>
      <c r="BN191" s="67">
        <v>1307630.9907325651</v>
      </c>
      <c r="BO191" s="50">
        <v>4804.6132499356645</v>
      </c>
      <c r="BP191" s="50" t="s">
        <v>325</v>
      </c>
      <c r="BQ191" s="50">
        <v>4825.2066078692442</v>
      </c>
      <c r="BR191" s="508">
        <v>0.024414653932377961</v>
      </c>
      <c r="BS191" s="50">
        <v>0</v>
      </c>
      <c r="BT191" s="50">
        <v>1307630.9907325651</v>
      </c>
      <c r="BU191" s="50">
        <v>0</v>
      </c>
      <c r="BV191" s="67">
        <v>1307630.9907325651</v>
      </c>
      <c r="BY191" s="40">
        <v>8733366</v>
      </c>
    </row>
    <row r="192" spans="1:77">
      <c r="A192" s="40">
        <v>146965</v>
      </c>
      <c r="B192" s="40">
        <v>8732086</v>
      </c>
      <c r="C192" s="40" t="s">
        <v>190</v>
      </c>
      <c r="D192" s="507">
        <v>103</v>
      </c>
      <c r="E192" s="507">
        <v>103</v>
      </c>
      <c r="F192" s="507">
        <v>0</v>
      </c>
      <c r="G192" s="50">
        <v>349122.96563604806</v>
      </c>
      <c r="H192" s="50">
        <v>0</v>
      </c>
      <c r="I192" s="50">
        <v>0</v>
      </c>
      <c r="J192" s="50">
        <v>14860.461319839529</v>
      </c>
      <c r="K192" s="50">
        <v>0</v>
      </c>
      <c r="L192" s="50">
        <v>22530.376839756656</v>
      </c>
      <c r="M192" s="50">
        <v>0</v>
      </c>
      <c r="N192" s="50">
        <v>5283.0537891096037</v>
      </c>
      <c r="O192" s="50">
        <v>838.89700999094021</v>
      </c>
      <c r="P192" s="50">
        <v>878.844486657174</v>
      </c>
      <c r="Q192" s="50">
        <v>0</v>
      </c>
      <c r="R192" s="50">
        <v>0</v>
      </c>
      <c r="S192" s="50">
        <v>0</v>
      </c>
      <c r="T192" s="50">
        <v>0</v>
      </c>
      <c r="U192" s="50">
        <v>0</v>
      </c>
      <c r="V192" s="50">
        <v>0</v>
      </c>
      <c r="W192" s="50">
        <v>0</v>
      </c>
      <c r="X192" s="50">
        <v>0</v>
      </c>
      <c r="Y192" s="50">
        <v>0</v>
      </c>
      <c r="Z192" s="50">
        <v>14444.376812879114</v>
      </c>
      <c r="AA192" s="50">
        <v>0</v>
      </c>
      <c r="AB192" s="50">
        <v>45018.5110277947</v>
      </c>
      <c r="AC192" s="50">
        <v>0</v>
      </c>
      <c r="AD192" s="50">
        <v>6436.43730915552</v>
      </c>
      <c r="AE192" s="50">
        <v>0</v>
      </c>
      <c r="AF192" s="50">
        <v>127831.92533195284</v>
      </c>
      <c r="AG192" s="50">
        <v>0</v>
      </c>
      <c r="AH192" s="50">
        <v>0</v>
      </c>
      <c r="AI192" s="50">
        <v>0</v>
      </c>
      <c r="AJ192" s="50">
        <v>4608</v>
      </c>
      <c r="AK192" s="50">
        <v>0</v>
      </c>
      <c r="AL192" s="50">
        <v>0</v>
      </c>
      <c r="AM192" s="50">
        <v>0</v>
      </c>
      <c r="AN192" s="50">
        <v>0</v>
      </c>
      <c r="AO192" s="50">
        <v>0</v>
      </c>
      <c r="AP192" s="50">
        <v>0</v>
      </c>
      <c r="AQ192" s="50">
        <v>0</v>
      </c>
      <c r="AR192" s="50">
        <v>0</v>
      </c>
      <c r="AS192" s="50">
        <v>349122.96563604806</v>
      </c>
      <c r="AT192" s="50">
        <v>110290.95859518323</v>
      </c>
      <c r="AU192" s="50">
        <v>132439.92533195284</v>
      </c>
      <c r="AV192" s="50">
        <v>50195.3881809484</v>
      </c>
      <c r="AW192" s="67">
        <v>591853.84956318408</v>
      </c>
      <c r="AX192" s="50">
        <v>587245.84956318408</v>
      </c>
      <c r="AY192" s="50">
        <v>4405</v>
      </c>
      <c r="AZ192" s="50">
        <v>453715</v>
      </c>
      <c r="BA192" s="50">
        <v>0</v>
      </c>
      <c r="BB192" s="50">
        <v>0</v>
      </c>
      <c r="BC192" s="50">
        <v>591853.84956318408</v>
      </c>
      <c r="BD192" s="50">
        <v>591853.84956318419</v>
      </c>
      <c r="BE192" s="50">
        <v>0</v>
      </c>
      <c r="BF192" s="50">
        <v>458323</v>
      </c>
      <c r="BG192" s="50">
        <v>325883.07466804713</v>
      </c>
      <c r="BH192" s="50">
        <v>459413.92423123121</v>
      </c>
      <c r="BI192" s="50">
        <v>4460.3293614682643</v>
      </c>
      <c r="BJ192" s="50">
        <v>4261.9517686390518</v>
      </c>
      <c r="BK192" s="50">
        <v>0.046546184377060526</v>
      </c>
      <c r="BL192" s="50">
        <v>0</v>
      </c>
      <c r="BM192" s="50">
        <v>0</v>
      </c>
      <c r="BN192" s="67">
        <v>591853.84956318408</v>
      </c>
      <c r="BO192" s="50">
        <v>5701.4160151765445</v>
      </c>
      <c r="BP192" s="50" t="s">
        <v>325</v>
      </c>
      <c r="BQ192" s="50">
        <v>5746.1538792542142</v>
      </c>
      <c r="BR192" s="508">
        <v>0.064200965266483223</v>
      </c>
      <c r="BS192" s="50">
        <v>0</v>
      </c>
      <c r="BT192" s="50">
        <v>591853.84956318408</v>
      </c>
      <c r="BU192" s="50">
        <v>0</v>
      </c>
      <c r="BV192" s="67">
        <v>591853.84956318408</v>
      </c>
      <c r="BY192" s="40">
        <v>8732086</v>
      </c>
    </row>
    <row r="193" spans="1:77">
      <c r="A193" s="40">
        <v>142034</v>
      </c>
      <c r="B193" s="40">
        <v>8732038</v>
      </c>
      <c r="C193" s="40" t="s">
        <v>166</v>
      </c>
      <c r="D193" s="507">
        <v>95</v>
      </c>
      <c r="E193" s="507">
        <v>95</v>
      </c>
      <c r="F193" s="507">
        <v>0</v>
      </c>
      <c r="G193" s="50">
        <v>322006.61879052978</v>
      </c>
      <c r="H193" s="50">
        <v>0</v>
      </c>
      <c r="I193" s="50">
        <v>0</v>
      </c>
      <c r="J193" s="50">
        <v>18695.419079798117</v>
      </c>
      <c r="K193" s="50">
        <v>0</v>
      </c>
      <c r="L193" s="50">
        <v>28162.971049695832</v>
      </c>
      <c r="M193" s="50">
        <v>0</v>
      </c>
      <c r="N193" s="50">
        <v>4134.5638349553419</v>
      </c>
      <c r="O193" s="50">
        <v>8668.6024365730445</v>
      </c>
      <c r="P193" s="50">
        <v>0</v>
      </c>
      <c r="Q193" s="50">
        <v>0</v>
      </c>
      <c r="R193" s="50">
        <v>0</v>
      </c>
      <c r="S193" s="50">
        <v>0</v>
      </c>
      <c r="T193" s="50">
        <v>0</v>
      </c>
      <c r="U193" s="50">
        <v>0</v>
      </c>
      <c r="V193" s="50">
        <v>0</v>
      </c>
      <c r="W193" s="50">
        <v>0</v>
      </c>
      <c r="X193" s="50">
        <v>0</v>
      </c>
      <c r="Y193" s="50">
        <v>0</v>
      </c>
      <c r="Z193" s="50">
        <v>3396.7684634406837</v>
      </c>
      <c r="AA193" s="50">
        <v>0</v>
      </c>
      <c r="AB193" s="50">
        <v>53803.245452149837</v>
      </c>
      <c r="AC193" s="50">
        <v>0</v>
      </c>
      <c r="AD193" s="50">
        <v>283.12774087194151</v>
      </c>
      <c r="AE193" s="50">
        <v>0</v>
      </c>
      <c r="AF193" s="50">
        <v>127831.92533195284</v>
      </c>
      <c r="AG193" s="50">
        <v>0</v>
      </c>
      <c r="AH193" s="50">
        <v>0</v>
      </c>
      <c r="AI193" s="50">
        <v>0</v>
      </c>
      <c r="AJ193" s="50">
        <v>5478.4</v>
      </c>
      <c r="AK193" s="50">
        <v>0</v>
      </c>
      <c r="AL193" s="50">
        <v>0</v>
      </c>
      <c r="AM193" s="50">
        <v>0</v>
      </c>
      <c r="AN193" s="50">
        <v>0</v>
      </c>
      <c r="AO193" s="50">
        <v>0</v>
      </c>
      <c r="AP193" s="50">
        <v>0</v>
      </c>
      <c r="AQ193" s="50">
        <v>0</v>
      </c>
      <c r="AR193" s="50">
        <v>0</v>
      </c>
      <c r="AS193" s="50">
        <v>322006.61879052978</v>
      </c>
      <c r="AT193" s="50">
        <v>117144.6980574848</v>
      </c>
      <c r="AU193" s="50">
        <v>133310.32533195283</v>
      </c>
      <c r="AV193" s="50">
        <v>57820.0712974949</v>
      </c>
      <c r="AW193" s="67">
        <v>572461.64217996737</v>
      </c>
      <c r="AX193" s="50">
        <v>566983.24217996735</v>
      </c>
      <c r="AY193" s="50">
        <v>4405</v>
      </c>
      <c r="AZ193" s="50">
        <v>418475</v>
      </c>
      <c r="BA193" s="50">
        <v>0</v>
      </c>
      <c r="BB193" s="50">
        <v>0</v>
      </c>
      <c r="BC193" s="50">
        <v>572461.64217996737</v>
      </c>
      <c r="BD193" s="50">
        <v>572461.64217996737</v>
      </c>
      <c r="BE193" s="50">
        <v>0</v>
      </c>
      <c r="BF193" s="50">
        <v>423953.4</v>
      </c>
      <c r="BG193" s="50">
        <v>290643.07466804713</v>
      </c>
      <c r="BH193" s="50">
        <v>439151.31684801448</v>
      </c>
      <c r="BI193" s="50">
        <v>4622.6454405054155</v>
      </c>
      <c r="BJ193" s="50">
        <v>4483.9675194856154</v>
      </c>
      <c r="BK193" s="50">
        <v>0.030927503470343773</v>
      </c>
      <c r="BL193" s="50">
        <v>0</v>
      </c>
      <c r="BM193" s="50">
        <v>0</v>
      </c>
      <c r="BN193" s="67">
        <v>572461.64217996737</v>
      </c>
      <c r="BO193" s="50">
        <v>5968.2446545259718</v>
      </c>
      <c r="BP193" s="50" t="s">
        <v>325</v>
      </c>
      <c r="BQ193" s="50">
        <v>6025.9120229470245</v>
      </c>
      <c r="BR193" s="508">
        <v>0.037897135136109261</v>
      </c>
      <c r="BS193" s="50">
        <v>0</v>
      </c>
      <c r="BT193" s="50">
        <v>572461.64217996737</v>
      </c>
      <c r="BU193" s="50">
        <v>0</v>
      </c>
      <c r="BV193" s="67">
        <v>572461.64217996737</v>
      </c>
      <c r="BY193" s="40">
        <v>8732038</v>
      </c>
    </row>
    <row r="194" spans="1:77">
      <c r="A194" s="40">
        <v>110750</v>
      </c>
      <c r="B194" s="40">
        <v>8732317</v>
      </c>
      <c r="C194" s="40" t="s">
        <v>80</v>
      </c>
      <c r="D194" s="507">
        <v>628</v>
      </c>
      <c r="E194" s="507">
        <v>628</v>
      </c>
      <c r="F194" s="507">
        <v>0</v>
      </c>
      <c r="G194" s="50">
        <v>2128633.227373186</v>
      </c>
      <c r="H194" s="50">
        <v>0</v>
      </c>
      <c r="I194" s="50">
        <v>0</v>
      </c>
      <c r="J194" s="50">
        <v>44581.383959518469</v>
      </c>
      <c r="K194" s="50">
        <v>0</v>
      </c>
      <c r="L194" s="50">
        <v>66887.056243027444</v>
      </c>
      <c r="M194" s="50">
        <v>0</v>
      </c>
      <c r="N194" s="50">
        <v>5742.4497707713144</v>
      </c>
      <c r="O194" s="50">
        <v>2796.323366636469</v>
      </c>
      <c r="P194" s="50">
        <v>1318.2667299857642</v>
      </c>
      <c r="Q194" s="50">
        <v>0</v>
      </c>
      <c r="R194" s="50">
        <v>0</v>
      </c>
      <c r="S194" s="50">
        <v>0</v>
      </c>
      <c r="T194" s="50">
        <v>0</v>
      </c>
      <c r="U194" s="50">
        <v>0</v>
      </c>
      <c r="V194" s="50">
        <v>0</v>
      </c>
      <c r="W194" s="50">
        <v>0</v>
      </c>
      <c r="X194" s="50">
        <v>0</v>
      </c>
      <c r="Y194" s="50">
        <v>0</v>
      </c>
      <c r="Z194" s="50">
        <v>56690.138574972261</v>
      </c>
      <c r="AA194" s="50">
        <v>0</v>
      </c>
      <c r="AB194" s="50">
        <v>162500.52094055185</v>
      </c>
      <c r="AC194" s="50">
        <v>0</v>
      </c>
      <c r="AD194" s="50">
        <v>0</v>
      </c>
      <c r="AE194" s="50">
        <v>0</v>
      </c>
      <c r="AF194" s="50">
        <v>127831.92533195284</v>
      </c>
      <c r="AG194" s="50">
        <v>0</v>
      </c>
      <c r="AH194" s="50">
        <v>0</v>
      </c>
      <c r="AI194" s="50">
        <v>0</v>
      </c>
      <c r="AJ194" s="50">
        <v>62055.59</v>
      </c>
      <c r="AK194" s="50">
        <v>0</v>
      </c>
      <c r="AL194" s="50">
        <v>0</v>
      </c>
      <c r="AM194" s="50">
        <v>0</v>
      </c>
      <c r="AN194" s="50">
        <v>0</v>
      </c>
      <c r="AO194" s="50">
        <v>0</v>
      </c>
      <c r="AP194" s="50">
        <v>0</v>
      </c>
      <c r="AQ194" s="50">
        <v>0</v>
      </c>
      <c r="AR194" s="50">
        <v>0</v>
      </c>
      <c r="AS194" s="50">
        <v>2128633.227373186</v>
      </c>
      <c r="AT194" s="50">
        <v>340516.13958546356</v>
      </c>
      <c r="AU194" s="50">
        <v>189887.51533195283</v>
      </c>
      <c r="AV194" s="50">
        <v>219382.85198643923</v>
      </c>
      <c r="AW194" s="67">
        <v>2659036.8822906027</v>
      </c>
      <c r="AX194" s="50">
        <v>2596981.2922906028</v>
      </c>
      <c r="AY194" s="50">
        <v>4405</v>
      </c>
      <c r="AZ194" s="50">
        <v>2766340</v>
      </c>
      <c r="BA194" s="50">
        <v>169358.70770939719</v>
      </c>
      <c r="BB194" s="50">
        <v>0</v>
      </c>
      <c r="BC194" s="50">
        <v>2828395.59</v>
      </c>
      <c r="BD194" s="50">
        <v>2828395.59</v>
      </c>
      <c r="BE194" s="50">
        <v>0</v>
      </c>
      <c r="BF194" s="50">
        <v>2828395.59</v>
      </c>
      <c r="BG194" s="50">
        <v>2638508.074668047</v>
      </c>
      <c r="BH194" s="50">
        <v>2638508.074668047</v>
      </c>
      <c r="BI194" s="50">
        <v>4201.4459787707756</v>
      </c>
      <c r="BJ194" s="50">
        <v>4174.9664376505616</v>
      </c>
      <c r="BK194" s="50">
        <v>0.0063424560450155831</v>
      </c>
      <c r="BL194" s="50">
        <v>0</v>
      </c>
      <c r="BM194" s="50">
        <v>0</v>
      </c>
      <c r="BN194" s="67">
        <v>2828395.59</v>
      </c>
      <c r="BO194" s="50">
        <v>4405</v>
      </c>
      <c r="BP194" s="50" t="s">
        <v>325</v>
      </c>
      <c r="BQ194" s="50">
        <v>4503.8146337579619</v>
      </c>
      <c r="BR194" s="508">
        <v>0.0023915654620687565</v>
      </c>
      <c r="BS194" s="50">
        <v>-5582.0499999999984</v>
      </c>
      <c r="BT194" s="50">
        <v>2822813.54</v>
      </c>
      <c r="BU194" s="50">
        <v>-6280</v>
      </c>
      <c r="BV194" s="67">
        <v>2816533.54</v>
      </c>
      <c r="BY194" s="40">
        <v>8732317</v>
      </c>
    </row>
    <row r="195" spans="1:77">
      <c r="A195" s="40">
        <v>110839</v>
      </c>
      <c r="B195" s="40">
        <v>8733356</v>
      </c>
      <c r="C195" s="40" t="s">
        <v>130</v>
      </c>
      <c r="D195" s="507">
        <v>165</v>
      </c>
      <c r="E195" s="507">
        <v>165</v>
      </c>
      <c r="F195" s="507">
        <v>0</v>
      </c>
      <c r="G195" s="50">
        <v>559274.65368881484</v>
      </c>
      <c r="H195" s="50">
        <v>0</v>
      </c>
      <c r="I195" s="50">
        <v>0</v>
      </c>
      <c r="J195" s="50">
        <v>18695.419079798074</v>
      </c>
      <c r="K195" s="50">
        <v>0</v>
      </c>
      <c r="L195" s="50">
        <v>27458.89677345342</v>
      </c>
      <c r="M195" s="50">
        <v>0</v>
      </c>
      <c r="N195" s="50">
        <v>689.09397249255881</v>
      </c>
      <c r="O195" s="50">
        <v>1118.5293466545854</v>
      </c>
      <c r="P195" s="50">
        <v>439.4222433285878</v>
      </c>
      <c r="Q195" s="50">
        <v>0</v>
      </c>
      <c r="R195" s="50">
        <v>0</v>
      </c>
      <c r="S195" s="50">
        <v>0</v>
      </c>
      <c r="T195" s="50">
        <v>0</v>
      </c>
      <c r="U195" s="50">
        <v>0</v>
      </c>
      <c r="V195" s="50">
        <v>0</v>
      </c>
      <c r="W195" s="50">
        <v>0</v>
      </c>
      <c r="X195" s="50">
        <v>0</v>
      </c>
      <c r="Y195" s="50">
        <v>0</v>
      </c>
      <c r="Z195" s="50">
        <v>25221.005841047088</v>
      </c>
      <c r="AA195" s="50">
        <v>0</v>
      </c>
      <c r="AB195" s="50">
        <v>53787.431931348438</v>
      </c>
      <c r="AC195" s="50">
        <v>0</v>
      </c>
      <c r="AD195" s="50">
        <v>8588.20813978223</v>
      </c>
      <c r="AE195" s="50">
        <v>0</v>
      </c>
      <c r="AF195" s="50">
        <v>127831.92533195284</v>
      </c>
      <c r="AG195" s="50">
        <v>0</v>
      </c>
      <c r="AH195" s="50">
        <v>0</v>
      </c>
      <c r="AI195" s="50">
        <v>0</v>
      </c>
      <c r="AJ195" s="50">
        <v>4258.7999999999984</v>
      </c>
      <c r="AK195" s="50">
        <v>0</v>
      </c>
      <c r="AL195" s="50">
        <v>0</v>
      </c>
      <c r="AM195" s="50">
        <v>0</v>
      </c>
      <c r="AN195" s="50">
        <v>0</v>
      </c>
      <c r="AO195" s="50">
        <v>0</v>
      </c>
      <c r="AP195" s="50">
        <v>0</v>
      </c>
      <c r="AQ195" s="50">
        <v>0</v>
      </c>
      <c r="AR195" s="50">
        <v>0</v>
      </c>
      <c r="AS195" s="50">
        <v>559274.65368881484</v>
      </c>
      <c r="AT195" s="50">
        <v>135998.00732790495</v>
      </c>
      <c r="AU195" s="50">
        <v>132090.72533195282</v>
      </c>
      <c r="AV195" s="50">
        <v>64061.53934761764</v>
      </c>
      <c r="AW195" s="67">
        <v>827363.38634867256</v>
      </c>
      <c r="AX195" s="50">
        <v>823104.58634867251</v>
      </c>
      <c r="AY195" s="50">
        <v>4405</v>
      </c>
      <c r="AZ195" s="50">
        <v>726825</v>
      </c>
      <c r="BA195" s="50">
        <v>0</v>
      </c>
      <c r="BB195" s="50">
        <v>0</v>
      </c>
      <c r="BC195" s="50">
        <v>827363.38634867256</v>
      </c>
      <c r="BD195" s="50">
        <v>827363.38634867244</v>
      </c>
      <c r="BE195" s="50">
        <v>0</v>
      </c>
      <c r="BF195" s="50">
        <v>731083.8</v>
      </c>
      <c r="BG195" s="50">
        <v>598993.07466804713</v>
      </c>
      <c r="BH195" s="50">
        <v>695272.66101671965</v>
      </c>
      <c r="BI195" s="50">
        <v>4213.7737031316346</v>
      </c>
      <c r="BJ195" s="50">
        <v>4136.6066526670074</v>
      </c>
      <c r="BK195" s="50">
        <v>0.018654674457595589</v>
      </c>
      <c r="BL195" s="50">
        <v>0</v>
      </c>
      <c r="BM195" s="50">
        <v>0</v>
      </c>
      <c r="BN195" s="67">
        <v>827363.38634867256</v>
      </c>
      <c r="BO195" s="50">
        <v>4988.512644537409</v>
      </c>
      <c r="BP195" s="50" t="s">
        <v>325</v>
      </c>
      <c r="BQ195" s="50">
        <v>5014.3235536283182</v>
      </c>
      <c r="BR195" s="508">
        <v>-0.015789142356467223</v>
      </c>
      <c r="BS195" s="50">
        <v>-1534.3499999999995</v>
      </c>
      <c r="BT195" s="50">
        <v>825829.03634867258</v>
      </c>
      <c r="BU195" s="50">
        <v>-1650</v>
      </c>
      <c r="BV195" s="67">
        <v>824179.03634867258</v>
      </c>
      <c r="BY195" s="40">
        <v>8733356</v>
      </c>
    </row>
    <row r="196" spans="1:77">
      <c r="A196" s="40">
        <v>141213</v>
      </c>
      <c r="B196" s="40">
        <v>8732032</v>
      </c>
      <c r="C196" s="40" t="s">
        <v>162</v>
      </c>
      <c r="D196" s="507">
        <v>225</v>
      </c>
      <c r="E196" s="507">
        <v>225</v>
      </c>
      <c r="F196" s="507">
        <v>0</v>
      </c>
      <c r="G196" s="50">
        <v>762647.2550302021</v>
      </c>
      <c r="H196" s="50">
        <v>0</v>
      </c>
      <c r="I196" s="50">
        <v>0</v>
      </c>
      <c r="J196" s="50">
        <v>40267.056479565108</v>
      </c>
      <c r="K196" s="50">
        <v>0</v>
      </c>
      <c r="L196" s="50">
        <v>59846.313480603727</v>
      </c>
      <c r="M196" s="50">
        <v>0</v>
      </c>
      <c r="N196" s="50">
        <v>15389.765385667144</v>
      </c>
      <c r="O196" s="50">
        <v>24048.380953073614</v>
      </c>
      <c r="P196" s="50">
        <v>3515.3779466287069</v>
      </c>
      <c r="Q196" s="50">
        <v>4793.6971999482266</v>
      </c>
      <c r="R196" s="50">
        <v>25466.51637472495</v>
      </c>
      <c r="S196" s="50">
        <v>0</v>
      </c>
      <c r="T196" s="50">
        <v>0</v>
      </c>
      <c r="U196" s="50">
        <v>0</v>
      </c>
      <c r="V196" s="50">
        <v>0</v>
      </c>
      <c r="W196" s="50">
        <v>0</v>
      </c>
      <c r="X196" s="50">
        <v>0</v>
      </c>
      <c r="Y196" s="50">
        <v>0</v>
      </c>
      <c r="Z196" s="50">
        <v>13901.721879849916</v>
      </c>
      <c r="AA196" s="50">
        <v>0</v>
      </c>
      <c r="AB196" s="50">
        <v>103634.67035246613</v>
      </c>
      <c r="AC196" s="50">
        <v>0</v>
      </c>
      <c r="AD196" s="50">
        <v>0</v>
      </c>
      <c r="AE196" s="50">
        <v>0</v>
      </c>
      <c r="AF196" s="50">
        <v>127831.92533195284</v>
      </c>
      <c r="AG196" s="50">
        <v>0</v>
      </c>
      <c r="AH196" s="50">
        <v>0</v>
      </c>
      <c r="AI196" s="50">
        <v>0</v>
      </c>
      <c r="AJ196" s="50">
        <v>3968</v>
      </c>
      <c r="AK196" s="50">
        <v>0</v>
      </c>
      <c r="AL196" s="50">
        <v>0</v>
      </c>
      <c r="AM196" s="50">
        <v>0</v>
      </c>
      <c r="AN196" s="50">
        <v>0</v>
      </c>
      <c r="AO196" s="50">
        <v>0</v>
      </c>
      <c r="AP196" s="50">
        <v>0</v>
      </c>
      <c r="AQ196" s="50">
        <v>0</v>
      </c>
      <c r="AR196" s="50">
        <v>0</v>
      </c>
      <c r="AS196" s="50">
        <v>762647.2550302021</v>
      </c>
      <c r="AT196" s="50">
        <v>290863.50005252747</v>
      </c>
      <c r="AU196" s="50">
        <v>131799.92533195284</v>
      </c>
      <c r="AV196" s="50">
        <v>157316.07735147074</v>
      </c>
      <c r="AW196" s="67">
        <v>1185310.6804146823</v>
      </c>
      <c r="AX196" s="50">
        <v>1181342.6804146823</v>
      </c>
      <c r="AY196" s="50">
        <v>4405</v>
      </c>
      <c r="AZ196" s="50">
        <v>991125</v>
      </c>
      <c r="BA196" s="50">
        <v>0</v>
      </c>
      <c r="BB196" s="50">
        <v>0</v>
      </c>
      <c r="BC196" s="50">
        <v>1185310.6804146823</v>
      </c>
      <c r="BD196" s="50">
        <v>1185310.6804146823</v>
      </c>
      <c r="BE196" s="50">
        <v>0</v>
      </c>
      <c r="BF196" s="50">
        <v>995093</v>
      </c>
      <c r="BG196" s="50">
        <v>863293.07466804713</v>
      </c>
      <c r="BH196" s="50">
        <v>1053510.7550827295</v>
      </c>
      <c r="BI196" s="50">
        <v>4682.2700225899089</v>
      </c>
      <c r="BJ196" s="50">
        <v>4500.3951806464947</v>
      </c>
      <c r="BK196" s="50">
        <v>0.040413082550072255</v>
      </c>
      <c r="BL196" s="50">
        <v>0</v>
      </c>
      <c r="BM196" s="50">
        <v>0</v>
      </c>
      <c r="BN196" s="67">
        <v>1185310.6804146823</v>
      </c>
      <c r="BO196" s="50">
        <v>5250.4119129541432</v>
      </c>
      <c r="BP196" s="50" t="s">
        <v>325</v>
      </c>
      <c r="BQ196" s="50">
        <v>5268.0474685096988</v>
      </c>
      <c r="BR196" s="508">
        <v>0.037514498039028732</v>
      </c>
      <c r="BS196" s="50">
        <v>0</v>
      </c>
      <c r="BT196" s="50">
        <v>1185310.6804146823</v>
      </c>
      <c r="BU196" s="50">
        <v>0</v>
      </c>
      <c r="BV196" s="67">
        <v>1185310.6804146823</v>
      </c>
      <c r="BY196" s="40">
        <v>8732032</v>
      </c>
    </row>
    <row r="197" spans="1:77">
      <c r="A197" s="40">
        <v>137248</v>
      </c>
      <c r="B197" s="40">
        <v>8735412</v>
      </c>
      <c r="C197" s="40" t="s">
        <v>266</v>
      </c>
      <c r="D197" s="507">
        <v>1201</v>
      </c>
      <c r="E197" s="507">
        <v>0</v>
      </c>
      <c r="F197" s="507">
        <v>1201</v>
      </c>
      <c r="G197" s="50">
        <v>0</v>
      </c>
      <c r="H197" s="50">
        <v>3502799.4849134223</v>
      </c>
      <c r="I197" s="50">
        <v>2520609.8866628036</v>
      </c>
      <c r="J197" s="50">
        <v>0</v>
      </c>
      <c r="K197" s="50">
        <v>161068.22591826058</v>
      </c>
      <c r="L197" s="50">
        <v>0</v>
      </c>
      <c r="M197" s="50">
        <v>378542.28888924571</v>
      </c>
      <c r="N197" s="50">
        <v>0</v>
      </c>
      <c r="O197" s="50">
        <v>0</v>
      </c>
      <c r="P197" s="50">
        <v>0</v>
      </c>
      <c r="Q197" s="50">
        <v>0</v>
      </c>
      <c r="R197" s="50">
        <v>0</v>
      </c>
      <c r="S197" s="50">
        <v>0</v>
      </c>
      <c r="T197" s="50">
        <v>29326.495766198626</v>
      </c>
      <c r="U197" s="50">
        <v>91793.0889096403</v>
      </c>
      <c r="V197" s="50">
        <v>42422.544570352824</v>
      </c>
      <c r="W197" s="50">
        <v>95792.8425782159</v>
      </c>
      <c r="X197" s="50">
        <v>0</v>
      </c>
      <c r="Y197" s="50">
        <v>0</v>
      </c>
      <c r="Z197" s="50">
        <v>0</v>
      </c>
      <c r="AA197" s="50">
        <v>76648.126458926</v>
      </c>
      <c r="AB197" s="50">
        <v>0</v>
      </c>
      <c r="AC197" s="50">
        <v>658690.60738575622</v>
      </c>
      <c r="AD197" s="50">
        <v>0</v>
      </c>
      <c r="AE197" s="50">
        <v>0</v>
      </c>
      <c r="AF197" s="50">
        <v>127831.92533195284</v>
      </c>
      <c r="AG197" s="50">
        <v>0</v>
      </c>
      <c r="AH197" s="50">
        <v>0</v>
      </c>
      <c r="AI197" s="50">
        <v>0</v>
      </c>
      <c r="AJ197" s="50">
        <v>29440</v>
      </c>
      <c r="AK197" s="50">
        <v>0</v>
      </c>
      <c r="AL197" s="50">
        <v>0</v>
      </c>
      <c r="AM197" s="50">
        <v>0</v>
      </c>
      <c r="AN197" s="50">
        <v>0</v>
      </c>
      <c r="AO197" s="50">
        <v>0</v>
      </c>
      <c r="AP197" s="50">
        <v>0</v>
      </c>
      <c r="AQ197" s="50">
        <v>0</v>
      </c>
      <c r="AR197" s="50">
        <v>0</v>
      </c>
      <c r="AS197" s="50">
        <v>6023409.3715762254</v>
      </c>
      <c r="AT197" s="50">
        <v>1534284.2204765962</v>
      </c>
      <c r="AU197" s="50">
        <v>157271.92533195284</v>
      </c>
      <c r="AV197" s="50">
        <v>906277.61596722028</v>
      </c>
      <c r="AW197" s="67">
        <v>7714965.5173847741</v>
      </c>
      <c r="AX197" s="50">
        <v>7685525.5173847741</v>
      </c>
      <c r="AY197" s="50">
        <v>5715</v>
      </c>
      <c r="AZ197" s="50">
        <v>6863715</v>
      </c>
      <c r="BA197" s="50">
        <v>0</v>
      </c>
      <c r="BB197" s="50">
        <v>0</v>
      </c>
      <c r="BC197" s="50">
        <v>7714965.5173847741</v>
      </c>
      <c r="BD197" s="50">
        <v>0</v>
      </c>
      <c r="BE197" s="50">
        <v>7714965.5173847741</v>
      </c>
      <c r="BF197" s="50">
        <v>6893155</v>
      </c>
      <c r="BG197" s="50">
        <v>6735883.074668047</v>
      </c>
      <c r="BH197" s="50">
        <v>7557693.5920528211</v>
      </c>
      <c r="BI197" s="50">
        <v>6292.8339650731232</v>
      </c>
      <c r="BJ197" s="50">
        <v>6110.7099442101817</v>
      </c>
      <c r="BK197" s="50">
        <v>0.02980406900764479</v>
      </c>
      <c r="BL197" s="50">
        <v>0</v>
      </c>
      <c r="BM197" s="50">
        <v>0</v>
      </c>
      <c r="BN197" s="67">
        <v>7714965.5173847741</v>
      </c>
      <c r="BO197" s="50">
        <v>6399.2718712612605</v>
      </c>
      <c r="BP197" s="50" t="s">
        <v>325</v>
      </c>
      <c r="BQ197" s="50">
        <v>6423.7847771730012</v>
      </c>
      <c r="BR197" s="508">
        <v>0.026588537138644286</v>
      </c>
      <c r="BS197" s="50">
        <v>0</v>
      </c>
      <c r="BT197" s="50">
        <v>7714965.5173847741</v>
      </c>
      <c r="BU197" s="50">
        <v>0</v>
      </c>
      <c r="BV197" s="67">
        <v>7714965.5173847741</v>
      </c>
      <c r="BY197" s="40">
        <v>8735412</v>
      </c>
    </row>
    <row r="198" spans="1:77">
      <c r="A198" s="40">
        <v>110840</v>
      </c>
      <c r="B198" s="40">
        <v>8733358</v>
      </c>
      <c r="C198" s="40" t="s">
        <v>131</v>
      </c>
      <c r="D198" s="507">
        <v>260</v>
      </c>
      <c r="E198" s="507">
        <v>260</v>
      </c>
      <c r="F198" s="507">
        <v>0</v>
      </c>
      <c r="G198" s="50">
        <v>881281.27247934463</v>
      </c>
      <c r="H198" s="50">
        <v>0</v>
      </c>
      <c r="I198" s="50">
        <v>0</v>
      </c>
      <c r="J198" s="50">
        <v>35952.728999611674</v>
      </c>
      <c r="K198" s="50">
        <v>0</v>
      </c>
      <c r="L198" s="50">
        <v>53509.644994422066</v>
      </c>
      <c r="M198" s="50">
        <v>0</v>
      </c>
      <c r="N198" s="50">
        <v>16538.2553398214</v>
      </c>
      <c r="O198" s="50">
        <v>1677.7940199818825</v>
      </c>
      <c r="P198" s="50">
        <v>1757.688973314353</v>
      </c>
      <c r="Q198" s="50">
        <v>0</v>
      </c>
      <c r="R198" s="50">
        <v>0</v>
      </c>
      <c r="S198" s="50">
        <v>0</v>
      </c>
      <c r="T198" s="50">
        <v>0</v>
      </c>
      <c r="U198" s="50">
        <v>0</v>
      </c>
      <c r="V198" s="50">
        <v>0</v>
      </c>
      <c r="W198" s="50">
        <v>0</v>
      </c>
      <c r="X198" s="50">
        <v>0</v>
      </c>
      <c r="Y198" s="50">
        <v>0</v>
      </c>
      <c r="Z198" s="50">
        <v>27013.8093330416</v>
      </c>
      <c r="AA198" s="50">
        <v>0</v>
      </c>
      <c r="AB198" s="50">
        <v>81389.578125470827</v>
      </c>
      <c r="AC198" s="50">
        <v>0</v>
      </c>
      <c r="AD198" s="50">
        <v>6040.05847193477</v>
      </c>
      <c r="AE198" s="50">
        <v>0</v>
      </c>
      <c r="AF198" s="50">
        <v>127831.92533195284</v>
      </c>
      <c r="AG198" s="50">
        <v>0</v>
      </c>
      <c r="AH198" s="50">
        <v>0</v>
      </c>
      <c r="AI198" s="50">
        <v>0</v>
      </c>
      <c r="AJ198" s="50">
        <v>5947.1999999999989</v>
      </c>
      <c r="AK198" s="50">
        <v>0</v>
      </c>
      <c r="AL198" s="50">
        <v>0</v>
      </c>
      <c r="AM198" s="50">
        <v>0</v>
      </c>
      <c r="AN198" s="50">
        <v>0</v>
      </c>
      <c r="AO198" s="50">
        <v>0</v>
      </c>
      <c r="AP198" s="50">
        <v>0</v>
      </c>
      <c r="AQ198" s="50">
        <v>0</v>
      </c>
      <c r="AR198" s="50">
        <v>0</v>
      </c>
      <c r="AS198" s="50">
        <v>881281.27247934463</v>
      </c>
      <c r="AT198" s="50">
        <v>223879.55825759858</v>
      </c>
      <c r="AU198" s="50">
        <v>133779.12533195285</v>
      </c>
      <c r="AV198" s="50">
        <v>113428.72765446415</v>
      </c>
      <c r="AW198" s="67">
        <v>1238939.9560688962</v>
      </c>
      <c r="AX198" s="50">
        <v>1232992.7560688963</v>
      </c>
      <c r="AY198" s="50">
        <v>4405</v>
      </c>
      <c r="AZ198" s="50">
        <v>1145300</v>
      </c>
      <c r="BA198" s="50">
        <v>0</v>
      </c>
      <c r="BB198" s="50">
        <v>0</v>
      </c>
      <c r="BC198" s="50">
        <v>1238939.9560688962</v>
      </c>
      <c r="BD198" s="50">
        <v>1238939.9560688962</v>
      </c>
      <c r="BE198" s="50">
        <v>0</v>
      </c>
      <c r="BF198" s="50">
        <v>1151247.2</v>
      </c>
      <c r="BG198" s="50">
        <v>1017468.0746680471</v>
      </c>
      <c r="BH198" s="50">
        <v>1105160.8307369435</v>
      </c>
      <c r="BI198" s="50">
        <v>4250.6185797574753</v>
      </c>
      <c r="BJ198" s="50">
        <v>4109.4412959689344</v>
      </c>
      <c r="BK198" s="50">
        <v>0.034354374140111388</v>
      </c>
      <c r="BL198" s="50">
        <v>0</v>
      </c>
      <c r="BM198" s="50">
        <v>0</v>
      </c>
      <c r="BN198" s="67">
        <v>1238939.9560688962</v>
      </c>
      <c r="BO198" s="50">
        <v>4742.2798310342168</v>
      </c>
      <c r="BP198" s="50" t="s">
        <v>325</v>
      </c>
      <c r="BQ198" s="50">
        <v>4765.1536771880628</v>
      </c>
      <c r="BR198" s="508">
        <v>0.028579153362765064</v>
      </c>
      <c r="BS198" s="50">
        <v>-2480.7499999999995</v>
      </c>
      <c r="BT198" s="50">
        <v>1236459.2060688962</v>
      </c>
      <c r="BU198" s="50">
        <v>-2600</v>
      </c>
      <c r="BV198" s="67">
        <v>1233859.2060688962</v>
      </c>
      <c r="BY198" s="40">
        <v>8733358</v>
      </c>
    </row>
    <row r="199" spans="1:77">
      <c r="A199" s="40">
        <v>145424</v>
      </c>
      <c r="B199" s="40">
        <v>8732041</v>
      </c>
      <c r="C199" s="40" t="s">
        <v>168</v>
      </c>
      <c r="D199" s="507">
        <v>191</v>
      </c>
      <c r="E199" s="507">
        <v>191</v>
      </c>
      <c r="F199" s="507">
        <v>0</v>
      </c>
      <c r="G199" s="50">
        <v>647402.7809367493</v>
      </c>
      <c r="H199" s="50">
        <v>0</v>
      </c>
      <c r="I199" s="50">
        <v>0</v>
      </c>
      <c r="J199" s="50">
        <v>11984.242999870583</v>
      </c>
      <c r="K199" s="50">
        <v>0</v>
      </c>
      <c r="L199" s="50">
        <v>17601.856906059918</v>
      </c>
      <c r="M199" s="50">
        <v>0</v>
      </c>
      <c r="N199" s="50">
        <v>0</v>
      </c>
      <c r="O199" s="50">
        <v>0</v>
      </c>
      <c r="P199" s="50">
        <v>0</v>
      </c>
      <c r="Q199" s="50">
        <v>0</v>
      </c>
      <c r="R199" s="50">
        <v>0</v>
      </c>
      <c r="S199" s="50">
        <v>0</v>
      </c>
      <c r="T199" s="50">
        <v>0</v>
      </c>
      <c r="U199" s="50">
        <v>0</v>
      </c>
      <c r="V199" s="50">
        <v>0</v>
      </c>
      <c r="W199" s="50">
        <v>0</v>
      </c>
      <c r="X199" s="50">
        <v>0</v>
      </c>
      <c r="Y199" s="50">
        <v>0</v>
      </c>
      <c r="Z199" s="50">
        <v>9502.35283914073</v>
      </c>
      <c r="AA199" s="50">
        <v>0</v>
      </c>
      <c r="AB199" s="50">
        <v>43697.534740914751</v>
      </c>
      <c r="AC199" s="50">
        <v>0</v>
      </c>
      <c r="AD199" s="50">
        <v>4364.1409321068222</v>
      </c>
      <c r="AE199" s="50">
        <v>0</v>
      </c>
      <c r="AF199" s="50">
        <v>127831.92533195284</v>
      </c>
      <c r="AG199" s="50">
        <v>0</v>
      </c>
      <c r="AH199" s="50">
        <v>0</v>
      </c>
      <c r="AI199" s="50">
        <v>0</v>
      </c>
      <c r="AJ199" s="50">
        <v>3865.6</v>
      </c>
      <c r="AK199" s="50">
        <v>0</v>
      </c>
      <c r="AL199" s="50">
        <v>0</v>
      </c>
      <c r="AM199" s="50">
        <v>0</v>
      </c>
      <c r="AN199" s="50">
        <v>0</v>
      </c>
      <c r="AO199" s="50">
        <v>0</v>
      </c>
      <c r="AP199" s="50">
        <v>0</v>
      </c>
      <c r="AQ199" s="50">
        <v>0</v>
      </c>
      <c r="AR199" s="50">
        <v>0</v>
      </c>
      <c r="AS199" s="50">
        <v>647402.7809367493</v>
      </c>
      <c r="AT199" s="50">
        <v>87150.1284180928</v>
      </c>
      <c r="AU199" s="50">
        <v>131697.52533195284</v>
      </c>
      <c r="AV199" s="50">
        <v>61466.667480209646</v>
      </c>
      <c r="AW199" s="67">
        <v>866250.434686795</v>
      </c>
      <c r="AX199" s="50">
        <v>862384.834686795</v>
      </c>
      <c r="AY199" s="50">
        <v>4405</v>
      </c>
      <c r="AZ199" s="50">
        <v>841355</v>
      </c>
      <c r="BA199" s="50">
        <v>0</v>
      </c>
      <c r="BB199" s="50">
        <v>0</v>
      </c>
      <c r="BC199" s="50">
        <v>866250.434686795</v>
      </c>
      <c r="BD199" s="50">
        <v>866250.43468679488</v>
      </c>
      <c r="BE199" s="50">
        <v>0</v>
      </c>
      <c r="BF199" s="50">
        <v>845220.6</v>
      </c>
      <c r="BG199" s="50">
        <v>713523.07466804713</v>
      </c>
      <c r="BH199" s="50">
        <v>734552.90935484215</v>
      </c>
      <c r="BI199" s="50">
        <v>3845.8267505489116</v>
      </c>
      <c r="BJ199" s="50">
        <v>3756.2510521220665</v>
      </c>
      <c r="BK199" s="50">
        <v>0.023847101054717823</v>
      </c>
      <c r="BL199" s="50">
        <v>0</v>
      </c>
      <c r="BM199" s="50">
        <v>0</v>
      </c>
      <c r="BN199" s="67">
        <v>866250.434686795</v>
      </c>
      <c r="BO199" s="50">
        <v>4515.1038465277225</v>
      </c>
      <c r="BP199" s="50" t="s">
        <v>325</v>
      </c>
      <c r="BQ199" s="50">
        <v>4535.34258998322</v>
      </c>
      <c r="BR199" s="508">
        <v>0.02470979833030662</v>
      </c>
      <c r="BS199" s="50">
        <v>0</v>
      </c>
      <c r="BT199" s="50">
        <v>866250.434686795</v>
      </c>
      <c r="BU199" s="50">
        <v>0</v>
      </c>
      <c r="BV199" s="67">
        <v>866250.434686795</v>
      </c>
      <c r="BY199" s="40">
        <v>8732041</v>
      </c>
    </row>
    <row r="200" spans="1:77">
      <c r="A200" s="40">
        <v>110793</v>
      </c>
      <c r="B200" s="40">
        <v>8733029</v>
      </c>
      <c r="C200" s="40" t="s">
        <v>105</v>
      </c>
      <c r="D200" s="507">
        <v>174</v>
      </c>
      <c r="E200" s="507">
        <v>174</v>
      </c>
      <c r="F200" s="507">
        <v>0</v>
      </c>
      <c r="G200" s="50">
        <v>589780.54389002291</v>
      </c>
      <c r="H200" s="50">
        <v>0</v>
      </c>
      <c r="I200" s="50">
        <v>0</v>
      </c>
      <c r="J200" s="50">
        <v>15339.831039834298</v>
      </c>
      <c r="K200" s="50">
        <v>0</v>
      </c>
      <c r="L200" s="50">
        <v>22530.376839756624</v>
      </c>
      <c r="M200" s="50">
        <v>0</v>
      </c>
      <c r="N200" s="50">
        <v>0</v>
      </c>
      <c r="O200" s="50">
        <v>0</v>
      </c>
      <c r="P200" s="50">
        <v>0</v>
      </c>
      <c r="Q200" s="50">
        <v>0</v>
      </c>
      <c r="R200" s="50">
        <v>0</v>
      </c>
      <c r="S200" s="50">
        <v>0</v>
      </c>
      <c r="T200" s="50">
        <v>0</v>
      </c>
      <c r="U200" s="50">
        <v>0</v>
      </c>
      <c r="V200" s="50">
        <v>0</v>
      </c>
      <c r="W200" s="50">
        <v>0</v>
      </c>
      <c r="X200" s="50">
        <v>0</v>
      </c>
      <c r="Y200" s="50">
        <v>0</v>
      </c>
      <c r="Z200" s="50">
        <v>1976.2251691943445</v>
      </c>
      <c r="AA200" s="50">
        <v>0</v>
      </c>
      <c r="AB200" s="50">
        <v>67106.13061800017</v>
      </c>
      <c r="AC200" s="50">
        <v>0</v>
      </c>
      <c r="AD200" s="50">
        <v>0</v>
      </c>
      <c r="AE200" s="50">
        <v>0</v>
      </c>
      <c r="AF200" s="50">
        <v>127831.92533195284</v>
      </c>
      <c r="AG200" s="50">
        <v>0</v>
      </c>
      <c r="AH200" s="50">
        <v>0</v>
      </c>
      <c r="AI200" s="50">
        <v>0</v>
      </c>
      <c r="AJ200" s="50">
        <v>16203</v>
      </c>
      <c r="AK200" s="50">
        <v>0</v>
      </c>
      <c r="AL200" s="50">
        <v>0</v>
      </c>
      <c r="AM200" s="50">
        <v>0</v>
      </c>
      <c r="AN200" s="50">
        <v>0</v>
      </c>
      <c r="AO200" s="50">
        <v>0</v>
      </c>
      <c r="AP200" s="50">
        <v>0</v>
      </c>
      <c r="AQ200" s="50">
        <v>0</v>
      </c>
      <c r="AR200" s="50">
        <v>0</v>
      </c>
      <c r="AS200" s="50">
        <v>589780.54389002291</v>
      </c>
      <c r="AT200" s="50">
        <v>106952.56366678543</v>
      </c>
      <c r="AU200" s="50">
        <v>144034.92533195284</v>
      </c>
      <c r="AV200" s="50">
        <v>69371.612199460549</v>
      </c>
      <c r="AW200" s="67">
        <v>840768.03288876114</v>
      </c>
      <c r="AX200" s="50">
        <v>824565.03288876114</v>
      </c>
      <c r="AY200" s="50">
        <v>4405</v>
      </c>
      <c r="AZ200" s="50">
        <v>766470</v>
      </c>
      <c r="BA200" s="50">
        <v>0</v>
      </c>
      <c r="BB200" s="50">
        <v>0</v>
      </c>
      <c r="BC200" s="50">
        <v>840768.03288876114</v>
      </c>
      <c r="BD200" s="50">
        <v>840768.03288876126</v>
      </c>
      <c r="BE200" s="50">
        <v>0</v>
      </c>
      <c r="BF200" s="50">
        <v>782673</v>
      </c>
      <c r="BG200" s="50">
        <v>638638.07466804713</v>
      </c>
      <c r="BH200" s="50">
        <v>696733.10755680827</v>
      </c>
      <c r="BI200" s="50">
        <v>4004.213261820737</v>
      </c>
      <c r="BJ200" s="50">
        <v>3824.4996935316981</v>
      </c>
      <c r="BK200" s="50">
        <v>0.046990085681791256</v>
      </c>
      <c r="BL200" s="50">
        <v>0</v>
      </c>
      <c r="BM200" s="50">
        <v>0</v>
      </c>
      <c r="BN200" s="67">
        <v>840768.03288876114</v>
      </c>
      <c r="BO200" s="50">
        <v>4738.8794993606962</v>
      </c>
      <c r="BP200" s="50" t="s">
        <v>325</v>
      </c>
      <c r="BQ200" s="50">
        <v>4832.0001890158683</v>
      </c>
      <c r="BR200" s="508">
        <v>0.039011669075553757</v>
      </c>
      <c r="BS200" s="50">
        <v>-1575.5999999999995</v>
      </c>
      <c r="BT200" s="50">
        <v>839192.43288876116</v>
      </c>
      <c r="BU200" s="50">
        <v>-1740</v>
      </c>
      <c r="BV200" s="67">
        <v>837452.43288876116</v>
      </c>
      <c r="BY200" s="40">
        <v>8733029</v>
      </c>
    </row>
    <row r="201" spans="1:77">
      <c r="A201" s="40">
        <v>145719</v>
      </c>
      <c r="B201" s="40">
        <v>8732071</v>
      </c>
      <c r="C201" s="40" t="s">
        <v>182</v>
      </c>
      <c r="D201" s="507">
        <v>155</v>
      </c>
      <c r="E201" s="507">
        <v>155</v>
      </c>
      <c r="F201" s="507">
        <v>0</v>
      </c>
      <c r="G201" s="50">
        <v>525379.22013191693</v>
      </c>
      <c r="H201" s="50">
        <v>0</v>
      </c>
      <c r="I201" s="50">
        <v>0</v>
      </c>
      <c r="J201" s="50">
        <v>16777.940199818793</v>
      </c>
      <c r="K201" s="50">
        <v>0</v>
      </c>
      <c r="L201" s="50">
        <v>24642.59966848385</v>
      </c>
      <c r="M201" s="50">
        <v>0</v>
      </c>
      <c r="N201" s="50">
        <v>459.39598166170509</v>
      </c>
      <c r="O201" s="50">
        <v>279.63233666364692</v>
      </c>
      <c r="P201" s="50">
        <v>439.422243328588</v>
      </c>
      <c r="Q201" s="50">
        <v>0</v>
      </c>
      <c r="R201" s="50">
        <v>0</v>
      </c>
      <c r="S201" s="50">
        <v>0</v>
      </c>
      <c r="T201" s="50">
        <v>0</v>
      </c>
      <c r="U201" s="50">
        <v>0</v>
      </c>
      <c r="V201" s="50">
        <v>0</v>
      </c>
      <c r="W201" s="50">
        <v>0</v>
      </c>
      <c r="X201" s="50">
        <v>0</v>
      </c>
      <c r="Y201" s="50">
        <v>0</v>
      </c>
      <c r="Z201" s="50">
        <v>706.94451816821879</v>
      </c>
      <c r="AA201" s="50">
        <v>0</v>
      </c>
      <c r="AB201" s="50">
        <v>44808.393177881509</v>
      </c>
      <c r="AC201" s="50">
        <v>0</v>
      </c>
      <c r="AD201" s="50">
        <v>0</v>
      </c>
      <c r="AE201" s="50">
        <v>0</v>
      </c>
      <c r="AF201" s="50">
        <v>127831.92533195284</v>
      </c>
      <c r="AG201" s="50">
        <v>0</v>
      </c>
      <c r="AH201" s="50">
        <v>0</v>
      </c>
      <c r="AI201" s="50">
        <v>0</v>
      </c>
      <c r="AJ201" s="50">
        <v>3532.8</v>
      </c>
      <c r="AK201" s="50">
        <v>0</v>
      </c>
      <c r="AL201" s="50">
        <v>0</v>
      </c>
      <c r="AM201" s="50">
        <v>0</v>
      </c>
      <c r="AN201" s="50">
        <v>0</v>
      </c>
      <c r="AO201" s="50">
        <v>0</v>
      </c>
      <c r="AP201" s="50">
        <v>0</v>
      </c>
      <c r="AQ201" s="50">
        <v>0</v>
      </c>
      <c r="AR201" s="50">
        <v>0</v>
      </c>
      <c r="AS201" s="50">
        <v>525379.22013191693</v>
      </c>
      <c r="AT201" s="50">
        <v>88114.328126006323</v>
      </c>
      <c r="AU201" s="50">
        <v>131364.72533195282</v>
      </c>
      <c r="AV201" s="50">
        <v>56712.422046032414</v>
      </c>
      <c r="AW201" s="67">
        <v>744858.273589876</v>
      </c>
      <c r="AX201" s="50">
        <v>741325.473589876</v>
      </c>
      <c r="AY201" s="50">
        <v>4405</v>
      </c>
      <c r="AZ201" s="50">
        <v>682775</v>
      </c>
      <c r="BA201" s="50">
        <v>0</v>
      </c>
      <c r="BB201" s="50">
        <v>0</v>
      </c>
      <c r="BC201" s="50">
        <v>744858.273589876</v>
      </c>
      <c r="BD201" s="50">
        <v>744858.273589876</v>
      </c>
      <c r="BE201" s="50">
        <v>0</v>
      </c>
      <c r="BF201" s="50">
        <v>686307.8</v>
      </c>
      <c r="BG201" s="50">
        <v>554943.07466804713</v>
      </c>
      <c r="BH201" s="50">
        <v>613493.5482579231</v>
      </c>
      <c r="BI201" s="50">
        <v>3958.0228919866008</v>
      </c>
      <c r="BJ201" s="50">
        <v>3850.38321033836</v>
      </c>
      <c r="BK201" s="50">
        <v>0.02795557630711297</v>
      </c>
      <c r="BL201" s="50">
        <v>0</v>
      </c>
      <c r="BM201" s="50">
        <v>0</v>
      </c>
      <c r="BN201" s="67">
        <v>744858.273589876</v>
      </c>
      <c r="BO201" s="50">
        <v>4782.7449909024253</v>
      </c>
      <c r="BP201" s="50" t="s">
        <v>325</v>
      </c>
      <c r="BQ201" s="50">
        <v>4805.5372489669417</v>
      </c>
      <c r="BR201" s="508">
        <v>0.0057056196086986422</v>
      </c>
      <c r="BS201" s="50">
        <v>0</v>
      </c>
      <c r="BT201" s="50">
        <v>744858.273589876</v>
      </c>
      <c r="BU201" s="50">
        <v>0</v>
      </c>
      <c r="BV201" s="67">
        <v>744858.273589876</v>
      </c>
      <c r="BY201" s="40">
        <v>8732071</v>
      </c>
    </row>
    <row r="202" spans="1:77">
      <c r="A202" s="40">
        <v>110645</v>
      </c>
      <c r="B202" s="40">
        <v>8732084</v>
      </c>
      <c r="C202" s="40" t="s">
        <v>53</v>
      </c>
      <c r="D202" s="507">
        <v>178</v>
      </c>
      <c r="E202" s="507">
        <v>178</v>
      </c>
      <c r="F202" s="507">
        <v>0</v>
      </c>
      <c r="G202" s="50">
        <v>603338.71731278207</v>
      </c>
      <c r="H202" s="50">
        <v>0</v>
      </c>
      <c r="I202" s="50">
        <v>0</v>
      </c>
      <c r="J202" s="50">
        <v>20612.89795977738</v>
      </c>
      <c r="K202" s="50">
        <v>0</v>
      </c>
      <c r="L202" s="50">
        <v>30275.193878423026</v>
      </c>
      <c r="M202" s="50">
        <v>0</v>
      </c>
      <c r="N202" s="50">
        <v>0</v>
      </c>
      <c r="O202" s="50">
        <v>0</v>
      </c>
      <c r="P202" s="50">
        <v>0</v>
      </c>
      <c r="Q202" s="50">
        <v>0</v>
      </c>
      <c r="R202" s="50">
        <v>0</v>
      </c>
      <c r="S202" s="50">
        <v>0</v>
      </c>
      <c r="T202" s="50">
        <v>0</v>
      </c>
      <c r="U202" s="50">
        <v>0</v>
      </c>
      <c r="V202" s="50">
        <v>0</v>
      </c>
      <c r="W202" s="50">
        <v>0</v>
      </c>
      <c r="X202" s="50">
        <v>0</v>
      </c>
      <c r="Y202" s="50">
        <v>0</v>
      </c>
      <c r="Z202" s="50">
        <v>1402.7814595313312</v>
      </c>
      <c r="AA202" s="50">
        <v>0</v>
      </c>
      <c r="AB202" s="50">
        <v>76013.470537187692</v>
      </c>
      <c r="AC202" s="50">
        <v>0</v>
      </c>
      <c r="AD202" s="50">
        <v>0</v>
      </c>
      <c r="AE202" s="50">
        <v>0</v>
      </c>
      <c r="AF202" s="50">
        <v>127831.92533195284</v>
      </c>
      <c r="AG202" s="50">
        <v>0</v>
      </c>
      <c r="AH202" s="50">
        <v>0</v>
      </c>
      <c r="AI202" s="50">
        <v>0</v>
      </c>
      <c r="AJ202" s="50">
        <v>18658</v>
      </c>
      <c r="AK202" s="50">
        <v>0</v>
      </c>
      <c r="AL202" s="50">
        <v>0</v>
      </c>
      <c r="AM202" s="50">
        <v>0</v>
      </c>
      <c r="AN202" s="50">
        <v>0</v>
      </c>
      <c r="AO202" s="50">
        <v>0</v>
      </c>
      <c r="AP202" s="50">
        <v>0</v>
      </c>
      <c r="AQ202" s="50">
        <v>0</v>
      </c>
      <c r="AR202" s="50">
        <v>0</v>
      </c>
      <c r="AS202" s="50">
        <v>603338.71731278207</v>
      </c>
      <c r="AT202" s="50">
        <v>128304.34383491942</v>
      </c>
      <c r="AU202" s="50">
        <v>146489.92533195284</v>
      </c>
      <c r="AV202" s="50">
        <v>75495.193964321428</v>
      </c>
      <c r="AW202" s="67">
        <v>878132.98647965433</v>
      </c>
      <c r="AX202" s="50">
        <v>859474.98647965433</v>
      </c>
      <c r="AY202" s="50">
        <v>4405</v>
      </c>
      <c r="AZ202" s="50">
        <v>784090</v>
      </c>
      <c r="BA202" s="50">
        <v>0</v>
      </c>
      <c r="BB202" s="50">
        <v>0</v>
      </c>
      <c r="BC202" s="50">
        <v>878132.98647965433</v>
      </c>
      <c r="BD202" s="50">
        <v>878132.98647965433</v>
      </c>
      <c r="BE202" s="50">
        <v>0</v>
      </c>
      <c r="BF202" s="50">
        <v>802748</v>
      </c>
      <c r="BG202" s="50">
        <v>656258.07466804713</v>
      </c>
      <c r="BH202" s="50">
        <v>731643.06114770146</v>
      </c>
      <c r="BI202" s="50">
        <v>4110.3542761106828</v>
      </c>
      <c r="BJ202" s="50">
        <v>3991.4777918783357</v>
      </c>
      <c r="BK202" s="50">
        <v>0.029782574382408243</v>
      </c>
      <c r="BL202" s="50">
        <v>0</v>
      </c>
      <c r="BM202" s="50">
        <v>0</v>
      </c>
      <c r="BN202" s="67">
        <v>878132.98647965433</v>
      </c>
      <c r="BO202" s="50">
        <v>4828.5111599980582</v>
      </c>
      <c r="BP202" s="50" t="s">
        <v>325</v>
      </c>
      <c r="BQ202" s="50">
        <v>4933.3313847171594</v>
      </c>
      <c r="BR202" s="508">
        <v>0.0091880520039389069</v>
      </c>
      <c r="BS202" s="50">
        <v>-1659.5499999999997</v>
      </c>
      <c r="BT202" s="50">
        <v>876473.43647965428</v>
      </c>
      <c r="BU202" s="50">
        <v>-1780</v>
      </c>
      <c r="BV202" s="67">
        <v>874693.43647965428</v>
      </c>
      <c r="BY202" s="40">
        <v>8732084</v>
      </c>
    </row>
    <row r="203" spans="1:77">
      <c r="A203" s="40">
        <v>110772</v>
      </c>
      <c r="B203" s="40">
        <v>8732443</v>
      </c>
      <c r="C203" s="40" t="s">
        <v>90</v>
      </c>
      <c r="D203" s="507">
        <v>402</v>
      </c>
      <c r="E203" s="507">
        <v>402</v>
      </c>
      <c r="F203" s="507">
        <v>0</v>
      </c>
      <c r="G203" s="50">
        <v>1362596.4289872944</v>
      </c>
      <c r="H203" s="50">
        <v>0</v>
      </c>
      <c r="I203" s="50">
        <v>0</v>
      </c>
      <c r="J203" s="50">
        <v>23489.116279746413</v>
      </c>
      <c r="K203" s="50">
        <v>0</v>
      </c>
      <c r="L203" s="50">
        <v>38020.010917089341</v>
      </c>
      <c r="M203" s="50">
        <v>0</v>
      </c>
      <c r="N203" s="50">
        <v>2077.6183270650631</v>
      </c>
      <c r="O203" s="50">
        <v>2810.3049834696508</v>
      </c>
      <c r="P203" s="50">
        <v>1324.8580636356921</v>
      </c>
      <c r="Q203" s="50">
        <v>481.76656859479732</v>
      </c>
      <c r="R203" s="50">
        <v>0</v>
      </c>
      <c r="S203" s="50">
        <v>0</v>
      </c>
      <c r="T203" s="50">
        <v>0</v>
      </c>
      <c r="U203" s="50">
        <v>0</v>
      </c>
      <c r="V203" s="50">
        <v>0</v>
      </c>
      <c r="W203" s="50">
        <v>0</v>
      </c>
      <c r="X203" s="50">
        <v>0</v>
      </c>
      <c r="Y203" s="50">
        <v>0</v>
      </c>
      <c r="Z203" s="50">
        <v>35926.0212580691</v>
      </c>
      <c r="AA203" s="50">
        <v>0</v>
      </c>
      <c r="AB203" s="50">
        <v>125105.78622516841</v>
      </c>
      <c r="AC203" s="50">
        <v>0</v>
      </c>
      <c r="AD203" s="50">
        <v>0</v>
      </c>
      <c r="AE203" s="50">
        <v>0</v>
      </c>
      <c r="AF203" s="50">
        <v>127831.92533195284</v>
      </c>
      <c r="AG203" s="50">
        <v>0</v>
      </c>
      <c r="AH203" s="50">
        <v>0</v>
      </c>
      <c r="AI203" s="50">
        <v>0</v>
      </c>
      <c r="AJ203" s="50">
        <v>43596</v>
      </c>
      <c r="AK203" s="50">
        <v>0</v>
      </c>
      <c r="AL203" s="50">
        <v>0</v>
      </c>
      <c r="AM203" s="50">
        <v>0</v>
      </c>
      <c r="AN203" s="50">
        <v>0</v>
      </c>
      <c r="AO203" s="50">
        <v>0</v>
      </c>
      <c r="AP203" s="50">
        <v>0</v>
      </c>
      <c r="AQ203" s="50">
        <v>0</v>
      </c>
      <c r="AR203" s="50">
        <v>0</v>
      </c>
      <c r="AS203" s="50">
        <v>1362596.4289872944</v>
      </c>
      <c r="AT203" s="50">
        <v>229235.48262283846</v>
      </c>
      <c r="AU203" s="50">
        <v>171427.92533195284</v>
      </c>
      <c r="AV203" s="50">
        <v>149225.21321732094</v>
      </c>
      <c r="AW203" s="67">
        <v>1763259.8369420858</v>
      </c>
      <c r="AX203" s="50">
        <v>1719663.8369420858</v>
      </c>
      <c r="AY203" s="50">
        <v>4405</v>
      </c>
      <c r="AZ203" s="50">
        <v>1770810</v>
      </c>
      <c r="BA203" s="50">
        <v>51146.163057914237</v>
      </c>
      <c r="BB203" s="50">
        <v>0</v>
      </c>
      <c r="BC203" s="50">
        <v>1814406</v>
      </c>
      <c r="BD203" s="50">
        <v>1814406.0000000002</v>
      </c>
      <c r="BE203" s="50">
        <v>0</v>
      </c>
      <c r="BF203" s="50">
        <v>1814406</v>
      </c>
      <c r="BG203" s="50">
        <v>1642978.0746680473</v>
      </c>
      <c r="BH203" s="50">
        <v>1642978.0746680473</v>
      </c>
      <c r="BI203" s="50">
        <v>4087.0101359901673</v>
      </c>
      <c r="BJ203" s="50">
        <v>4062.9945924011208</v>
      </c>
      <c r="BK203" s="50">
        <v>0.0059107988068608178</v>
      </c>
      <c r="BL203" s="50">
        <v>0</v>
      </c>
      <c r="BM203" s="50">
        <v>0</v>
      </c>
      <c r="BN203" s="67">
        <v>1814406</v>
      </c>
      <c r="BO203" s="50">
        <v>4405</v>
      </c>
      <c r="BP203" s="50" t="s">
        <v>325</v>
      </c>
      <c r="BQ203" s="50">
        <v>4513.44776119403</v>
      </c>
      <c r="BR203" s="508">
        <v>0.0038567972812755258</v>
      </c>
      <c r="BS203" s="50">
        <v>-3524.2500000000005</v>
      </c>
      <c r="BT203" s="50">
        <v>1810881.75</v>
      </c>
      <c r="BU203" s="50">
        <v>-4020</v>
      </c>
      <c r="BV203" s="67">
        <v>1806861.75</v>
      </c>
      <c r="BY203" s="40">
        <v>8732443</v>
      </c>
    </row>
    <row r="204" spans="1:77">
      <c r="A204" s="40">
        <v>110802</v>
      </c>
      <c r="B204" s="40">
        <v>8733052</v>
      </c>
      <c r="C204" s="40" t="s">
        <v>110</v>
      </c>
      <c r="D204" s="507">
        <v>254</v>
      </c>
      <c r="E204" s="507">
        <v>254</v>
      </c>
      <c r="F204" s="507">
        <v>0</v>
      </c>
      <c r="G204" s="50">
        <v>860944.01234520588</v>
      </c>
      <c r="H204" s="50">
        <v>0</v>
      </c>
      <c r="I204" s="50">
        <v>0</v>
      </c>
      <c r="J204" s="50">
        <v>21571.637399767085</v>
      </c>
      <c r="K204" s="50">
        <v>0</v>
      </c>
      <c r="L204" s="50">
        <v>32387.416707150165</v>
      </c>
      <c r="M204" s="50">
        <v>0</v>
      </c>
      <c r="N204" s="50">
        <v>0</v>
      </c>
      <c r="O204" s="50">
        <v>0</v>
      </c>
      <c r="P204" s="50">
        <v>0</v>
      </c>
      <c r="Q204" s="50">
        <v>0</v>
      </c>
      <c r="R204" s="50">
        <v>0</v>
      </c>
      <c r="S204" s="50">
        <v>0</v>
      </c>
      <c r="T204" s="50">
        <v>0</v>
      </c>
      <c r="U204" s="50">
        <v>0</v>
      </c>
      <c r="V204" s="50">
        <v>0</v>
      </c>
      <c r="W204" s="50">
        <v>0</v>
      </c>
      <c r="X204" s="50">
        <v>0</v>
      </c>
      <c r="Y204" s="50">
        <v>0</v>
      </c>
      <c r="Z204" s="50">
        <v>1343.6215211118217</v>
      </c>
      <c r="AA204" s="50">
        <v>0</v>
      </c>
      <c r="AB204" s="50">
        <v>141908.951524728</v>
      </c>
      <c r="AC204" s="50">
        <v>0</v>
      </c>
      <c r="AD204" s="50">
        <v>0</v>
      </c>
      <c r="AE204" s="50">
        <v>0</v>
      </c>
      <c r="AF204" s="50">
        <v>127831.92533195284</v>
      </c>
      <c r="AG204" s="50">
        <v>0</v>
      </c>
      <c r="AH204" s="50">
        <v>0</v>
      </c>
      <c r="AI204" s="50">
        <v>0</v>
      </c>
      <c r="AJ204" s="50">
        <v>32760</v>
      </c>
      <c r="AK204" s="50">
        <v>0</v>
      </c>
      <c r="AL204" s="50">
        <v>0</v>
      </c>
      <c r="AM204" s="50">
        <v>0</v>
      </c>
      <c r="AN204" s="50">
        <v>0</v>
      </c>
      <c r="AO204" s="50">
        <v>0</v>
      </c>
      <c r="AP204" s="50">
        <v>0</v>
      </c>
      <c r="AQ204" s="50">
        <v>0</v>
      </c>
      <c r="AR204" s="50">
        <v>0</v>
      </c>
      <c r="AS204" s="50">
        <v>860944.01234520588</v>
      </c>
      <c r="AT204" s="50">
        <v>197211.62715275708</v>
      </c>
      <c r="AU204" s="50">
        <v>160591.92533195284</v>
      </c>
      <c r="AV204" s="50">
        <v>120911.57433753167</v>
      </c>
      <c r="AW204" s="67">
        <v>1218747.5648299158</v>
      </c>
      <c r="AX204" s="50">
        <v>1185987.5648299158</v>
      </c>
      <c r="AY204" s="50">
        <v>4405</v>
      </c>
      <c r="AZ204" s="50">
        <v>1118870</v>
      </c>
      <c r="BA204" s="50">
        <v>0</v>
      </c>
      <c r="BB204" s="50">
        <v>0</v>
      </c>
      <c r="BC204" s="50">
        <v>1218747.5648299158</v>
      </c>
      <c r="BD204" s="50">
        <v>1218747.5648299158</v>
      </c>
      <c r="BE204" s="50">
        <v>0</v>
      </c>
      <c r="BF204" s="50">
        <v>1151630</v>
      </c>
      <c r="BG204" s="50">
        <v>991038.07466804713</v>
      </c>
      <c r="BH204" s="50">
        <v>1058155.639497963</v>
      </c>
      <c r="BI204" s="50">
        <v>4165.9670846376494</v>
      </c>
      <c r="BJ204" s="50">
        <v>4000.8384799542036</v>
      </c>
      <c r="BK204" s="50">
        <v>0.041273499420385468</v>
      </c>
      <c r="BL204" s="50">
        <v>0</v>
      </c>
      <c r="BM204" s="50">
        <v>0</v>
      </c>
      <c r="BN204" s="67">
        <v>1218747.5648299158</v>
      </c>
      <c r="BO204" s="50">
        <v>4669.2423812201405</v>
      </c>
      <c r="BP204" s="50" t="s">
        <v>325</v>
      </c>
      <c r="BQ204" s="50">
        <v>4798.2187591728971</v>
      </c>
      <c r="BR204" s="508">
        <v>0.038548988610004109</v>
      </c>
      <c r="BS204" s="50">
        <v>-2292.05</v>
      </c>
      <c r="BT204" s="50">
        <v>1216455.5148299157</v>
      </c>
      <c r="BU204" s="50">
        <v>-2540</v>
      </c>
      <c r="BV204" s="67">
        <v>1213915.5148299157</v>
      </c>
      <c r="BY204" s="40">
        <v>8733052</v>
      </c>
    </row>
    <row r="205" spans="1:77">
      <c r="A205" s="40">
        <v>146469</v>
      </c>
      <c r="B205" s="40">
        <v>8733037</v>
      </c>
      <c r="C205" s="40" t="s">
        <v>218</v>
      </c>
      <c r="D205" s="507">
        <v>90</v>
      </c>
      <c r="E205" s="507">
        <v>90</v>
      </c>
      <c r="F205" s="507">
        <v>0</v>
      </c>
      <c r="G205" s="50">
        <v>305058.90201208083</v>
      </c>
      <c r="H205" s="50">
        <v>0</v>
      </c>
      <c r="I205" s="50">
        <v>0</v>
      </c>
      <c r="J205" s="50">
        <v>5752.4366399378632</v>
      </c>
      <c r="K205" s="50">
        <v>0</v>
      </c>
      <c r="L205" s="50">
        <v>11265.188419878357</v>
      </c>
      <c r="M205" s="50">
        <v>0</v>
      </c>
      <c r="N205" s="50">
        <v>0</v>
      </c>
      <c r="O205" s="50">
        <v>838.89700999093952</v>
      </c>
      <c r="P205" s="50">
        <v>0</v>
      </c>
      <c r="Q205" s="50">
        <v>0</v>
      </c>
      <c r="R205" s="50">
        <v>0</v>
      </c>
      <c r="S205" s="50">
        <v>0</v>
      </c>
      <c r="T205" s="50">
        <v>0</v>
      </c>
      <c r="U205" s="50">
        <v>0</v>
      </c>
      <c r="V205" s="50">
        <v>0</v>
      </c>
      <c r="W205" s="50">
        <v>0</v>
      </c>
      <c r="X205" s="50">
        <v>0</v>
      </c>
      <c r="Y205" s="50">
        <v>0</v>
      </c>
      <c r="Z205" s="50">
        <v>2639.5674455411167</v>
      </c>
      <c r="AA205" s="50">
        <v>0</v>
      </c>
      <c r="AB205" s="50">
        <v>38430.9609805345</v>
      </c>
      <c r="AC205" s="50">
        <v>0</v>
      </c>
      <c r="AD205" s="50">
        <v>2453.7737542235022</v>
      </c>
      <c r="AE205" s="50">
        <v>0</v>
      </c>
      <c r="AF205" s="50">
        <v>127831.92533195284</v>
      </c>
      <c r="AG205" s="50">
        <v>0</v>
      </c>
      <c r="AH205" s="50">
        <v>0</v>
      </c>
      <c r="AI205" s="50">
        <v>0</v>
      </c>
      <c r="AJ205" s="50">
        <v>1996.8</v>
      </c>
      <c r="AK205" s="50">
        <v>0</v>
      </c>
      <c r="AL205" s="50">
        <v>0</v>
      </c>
      <c r="AM205" s="50">
        <v>0</v>
      </c>
      <c r="AN205" s="50">
        <v>0</v>
      </c>
      <c r="AO205" s="50">
        <v>0</v>
      </c>
      <c r="AP205" s="50">
        <v>0</v>
      </c>
      <c r="AQ205" s="50">
        <v>0</v>
      </c>
      <c r="AR205" s="50">
        <v>0</v>
      </c>
      <c r="AS205" s="50">
        <v>305058.90201208083</v>
      </c>
      <c r="AT205" s="50">
        <v>61380.824250106285</v>
      </c>
      <c r="AU205" s="50">
        <v>129828.72533195284</v>
      </c>
      <c r="AV205" s="50">
        <v>37928.4018254402</v>
      </c>
      <c r="AW205" s="67">
        <v>496268.45159414</v>
      </c>
      <c r="AX205" s="50">
        <v>494271.65159414</v>
      </c>
      <c r="AY205" s="50">
        <v>4405</v>
      </c>
      <c r="AZ205" s="50">
        <v>396450</v>
      </c>
      <c r="BA205" s="50">
        <v>0</v>
      </c>
      <c r="BB205" s="50">
        <v>0</v>
      </c>
      <c r="BC205" s="50">
        <v>496268.45159414</v>
      </c>
      <c r="BD205" s="50">
        <v>496268.45159413991</v>
      </c>
      <c r="BE205" s="50">
        <v>0</v>
      </c>
      <c r="BF205" s="50">
        <v>398446.8</v>
      </c>
      <c r="BG205" s="50">
        <v>268618.07466804719</v>
      </c>
      <c r="BH205" s="50">
        <v>366439.72626218718</v>
      </c>
      <c r="BI205" s="50">
        <v>4071.5525140243021</v>
      </c>
      <c r="BJ205" s="50">
        <v>3846.610559864172</v>
      </c>
      <c r="BK205" s="50">
        <v>0.058477964082767196</v>
      </c>
      <c r="BL205" s="50">
        <v>0</v>
      </c>
      <c r="BM205" s="50">
        <v>0</v>
      </c>
      <c r="BN205" s="67">
        <v>496268.45159414</v>
      </c>
      <c r="BO205" s="50">
        <v>5491.9072399348888</v>
      </c>
      <c r="BP205" s="50" t="s">
        <v>325</v>
      </c>
      <c r="BQ205" s="50">
        <v>5514.0939066015553</v>
      </c>
      <c r="BR205" s="508">
        <v>0.033346751020280063</v>
      </c>
      <c r="BS205" s="50">
        <v>0</v>
      </c>
      <c r="BT205" s="50">
        <v>496268.45159414</v>
      </c>
      <c r="BU205" s="50">
        <v>0</v>
      </c>
      <c r="BV205" s="67">
        <v>496268.45159414</v>
      </c>
      <c r="BY205" s="40">
        <v>8733037</v>
      </c>
    </row>
    <row r="206" spans="1:77">
      <c r="A206" s="40">
        <v>146357</v>
      </c>
      <c r="B206" s="40">
        <v>8732081</v>
      </c>
      <c r="C206" s="40" t="s">
        <v>188</v>
      </c>
      <c r="D206" s="507">
        <v>100</v>
      </c>
      <c r="E206" s="507">
        <v>100</v>
      </c>
      <c r="F206" s="507">
        <v>0</v>
      </c>
      <c r="G206" s="50">
        <v>338954.33556897868</v>
      </c>
      <c r="H206" s="50">
        <v>0</v>
      </c>
      <c r="I206" s="50">
        <v>0</v>
      </c>
      <c r="J206" s="50">
        <v>6231.8063599327006</v>
      </c>
      <c r="K206" s="50">
        <v>0</v>
      </c>
      <c r="L206" s="50">
        <v>9152.9655911511527</v>
      </c>
      <c r="M206" s="50">
        <v>0</v>
      </c>
      <c r="N206" s="50">
        <v>0</v>
      </c>
      <c r="O206" s="50">
        <v>0</v>
      </c>
      <c r="P206" s="50">
        <v>0</v>
      </c>
      <c r="Q206" s="50">
        <v>0</v>
      </c>
      <c r="R206" s="50">
        <v>0</v>
      </c>
      <c r="S206" s="50">
        <v>0</v>
      </c>
      <c r="T206" s="50">
        <v>0</v>
      </c>
      <c r="U206" s="50">
        <v>0</v>
      </c>
      <c r="V206" s="50">
        <v>0</v>
      </c>
      <c r="W206" s="50">
        <v>0</v>
      </c>
      <c r="X206" s="50">
        <v>0</v>
      </c>
      <c r="Y206" s="50">
        <v>0</v>
      </c>
      <c r="Z206" s="50">
        <v>2145.327450594114</v>
      </c>
      <c r="AA206" s="50">
        <v>0</v>
      </c>
      <c r="AB206" s="50">
        <v>45166.518233698989</v>
      </c>
      <c r="AC206" s="50">
        <v>0</v>
      </c>
      <c r="AD206" s="50">
        <v>0</v>
      </c>
      <c r="AE206" s="50">
        <v>0</v>
      </c>
      <c r="AF206" s="50">
        <v>127831.92533195284</v>
      </c>
      <c r="AG206" s="50">
        <v>30601.568090787714</v>
      </c>
      <c r="AH206" s="50">
        <v>0</v>
      </c>
      <c r="AI206" s="50">
        <v>0</v>
      </c>
      <c r="AJ206" s="50">
        <v>1843.2</v>
      </c>
      <c r="AK206" s="50">
        <v>0</v>
      </c>
      <c r="AL206" s="50">
        <v>0</v>
      </c>
      <c r="AM206" s="50">
        <v>0</v>
      </c>
      <c r="AN206" s="50">
        <v>0</v>
      </c>
      <c r="AO206" s="50">
        <v>0</v>
      </c>
      <c r="AP206" s="50">
        <v>0</v>
      </c>
      <c r="AQ206" s="50">
        <v>0</v>
      </c>
      <c r="AR206" s="50">
        <v>0</v>
      </c>
      <c r="AS206" s="50">
        <v>338954.33556897868</v>
      </c>
      <c r="AT206" s="50">
        <v>62696.617635376955</v>
      </c>
      <c r="AU206" s="50">
        <v>160276.69342274056</v>
      </c>
      <c r="AV206" s="50">
        <v>42200.670534411649</v>
      </c>
      <c r="AW206" s="67">
        <v>561927.64662709623</v>
      </c>
      <c r="AX206" s="50">
        <v>560084.44662709627</v>
      </c>
      <c r="AY206" s="50">
        <v>4405</v>
      </c>
      <c r="AZ206" s="50">
        <v>440500</v>
      </c>
      <c r="BA206" s="50">
        <v>0</v>
      </c>
      <c r="BB206" s="50">
        <v>0</v>
      </c>
      <c r="BC206" s="50">
        <v>561927.64662709623</v>
      </c>
      <c r="BD206" s="50">
        <v>561927.64662709623</v>
      </c>
      <c r="BE206" s="50">
        <v>0</v>
      </c>
      <c r="BF206" s="50">
        <v>442343.2</v>
      </c>
      <c r="BG206" s="50">
        <v>282066.50657725945</v>
      </c>
      <c r="BH206" s="50">
        <v>401650.95320435567</v>
      </c>
      <c r="BI206" s="50">
        <v>4016.5095320435566</v>
      </c>
      <c r="BJ206" s="50">
        <v>3892.6275007725944</v>
      </c>
      <c r="BK206" s="50">
        <v>0.031824784479474226</v>
      </c>
      <c r="BL206" s="50">
        <v>0</v>
      </c>
      <c r="BM206" s="50">
        <v>0</v>
      </c>
      <c r="BN206" s="67">
        <v>561927.64662709623</v>
      </c>
      <c r="BO206" s="50">
        <v>5600.8444662709626</v>
      </c>
      <c r="BP206" s="50" t="s">
        <v>325</v>
      </c>
      <c r="BQ206" s="50">
        <v>5619.2764662709624</v>
      </c>
      <c r="BR206" s="508">
        <v>0.022049655764859288</v>
      </c>
      <c r="BS206" s="50">
        <v>0</v>
      </c>
      <c r="BT206" s="50">
        <v>561927.64662709623</v>
      </c>
      <c r="BU206" s="50">
        <v>0</v>
      </c>
      <c r="BV206" s="67">
        <v>561927.64662709623</v>
      </c>
      <c r="BY206" s="40">
        <v>8732081</v>
      </c>
    </row>
    <row r="207" spans="1:77">
      <c r="A207" s="40">
        <v>110620</v>
      </c>
      <c r="B207" s="40">
        <v>8732046</v>
      </c>
      <c r="C207" s="40" t="s">
        <v>39</v>
      </c>
      <c r="D207" s="507">
        <v>302</v>
      </c>
      <c r="E207" s="507">
        <v>302</v>
      </c>
      <c r="F207" s="507">
        <v>0</v>
      </c>
      <c r="G207" s="50">
        <v>1023642.0934183156</v>
      </c>
      <c r="H207" s="50">
        <v>0</v>
      </c>
      <c r="I207" s="50">
        <v>0</v>
      </c>
      <c r="J207" s="50">
        <v>8628.6549599068148</v>
      </c>
      <c r="K207" s="50">
        <v>0</v>
      </c>
      <c r="L207" s="50">
        <v>14081.485524847925</v>
      </c>
      <c r="M207" s="50">
        <v>0</v>
      </c>
      <c r="N207" s="50">
        <v>0</v>
      </c>
      <c r="O207" s="50">
        <v>1118.5293466545888</v>
      </c>
      <c r="P207" s="50">
        <v>0</v>
      </c>
      <c r="Q207" s="50">
        <v>0</v>
      </c>
      <c r="R207" s="50">
        <v>0</v>
      </c>
      <c r="S207" s="50">
        <v>0</v>
      </c>
      <c r="T207" s="50">
        <v>0</v>
      </c>
      <c r="U207" s="50">
        <v>0</v>
      </c>
      <c r="V207" s="50">
        <v>0</v>
      </c>
      <c r="W207" s="50">
        <v>0</v>
      </c>
      <c r="X207" s="50">
        <v>0</v>
      </c>
      <c r="Y207" s="50">
        <v>0</v>
      </c>
      <c r="Z207" s="50">
        <v>6078.6486598185165</v>
      </c>
      <c r="AA207" s="50">
        <v>0</v>
      </c>
      <c r="AB207" s="50">
        <v>90603.913669868256</v>
      </c>
      <c r="AC207" s="50">
        <v>0</v>
      </c>
      <c r="AD207" s="50">
        <v>1836.9754243859777</v>
      </c>
      <c r="AE207" s="50">
        <v>0</v>
      </c>
      <c r="AF207" s="50">
        <v>127831.92533195284</v>
      </c>
      <c r="AG207" s="50">
        <v>0</v>
      </c>
      <c r="AH207" s="50">
        <v>0</v>
      </c>
      <c r="AI207" s="50">
        <v>0</v>
      </c>
      <c r="AJ207" s="50">
        <v>35028</v>
      </c>
      <c r="AK207" s="50">
        <v>0</v>
      </c>
      <c r="AL207" s="50">
        <v>0</v>
      </c>
      <c r="AM207" s="50">
        <v>0</v>
      </c>
      <c r="AN207" s="50">
        <v>0</v>
      </c>
      <c r="AO207" s="50">
        <v>0</v>
      </c>
      <c r="AP207" s="50">
        <v>0</v>
      </c>
      <c r="AQ207" s="50">
        <v>0</v>
      </c>
      <c r="AR207" s="50">
        <v>0</v>
      </c>
      <c r="AS207" s="50">
        <v>1023642.0934183156</v>
      </c>
      <c r="AT207" s="50">
        <v>122348.20758548207</v>
      </c>
      <c r="AU207" s="50">
        <v>162859.92533195284</v>
      </c>
      <c r="AV207" s="50">
        <v>105300.19781500607</v>
      </c>
      <c r="AW207" s="67">
        <v>1308850.2263357504</v>
      </c>
      <c r="AX207" s="50">
        <v>1273822.2263357504</v>
      </c>
      <c r="AY207" s="50">
        <v>4405</v>
      </c>
      <c r="AZ207" s="50">
        <v>1330310</v>
      </c>
      <c r="BA207" s="50">
        <v>56487.773664249573</v>
      </c>
      <c r="BB207" s="50">
        <v>0</v>
      </c>
      <c r="BC207" s="50">
        <v>1365338</v>
      </c>
      <c r="BD207" s="50">
        <v>1365338</v>
      </c>
      <c r="BE207" s="50">
        <v>0</v>
      </c>
      <c r="BF207" s="50">
        <v>1365338</v>
      </c>
      <c r="BG207" s="50">
        <v>1202478.0746680473</v>
      </c>
      <c r="BH207" s="50">
        <v>1202478.0746680473</v>
      </c>
      <c r="BI207" s="50">
        <v>3981.7154790332688</v>
      </c>
      <c r="BJ207" s="50">
        <v>3966.0700374370463</v>
      </c>
      <c r="BK207" s="50">
        <v>0.0039448223174427229</v>
      </c>
      <c r="BL207" s="50">
        <v>0.0010551776825572772</v>
      </c>
      <c r="BM207" s="50">
        <v>1263.8423944707283</v>
      </c>
      <c r="BN207" s="67">
        <v>1366601.8423944707</v>
      </c>
      <c r="BO207" s="50">
        <v>4409.1849085909626</v>
      </c>
      <c r="BP207" s="50" t="s">
        <v>325</v>
      </c>
      <c r="BQ207" s="50">
        <v>4525.17166355785</v>
      </c>
      <c r="BR207" s="508">
        <v>0.0063264165500864777</v>
      </c>
      <c r="BS207" s="50">
        <v>-2560.0999999999995</v>
      </c>
      <c r="BT207" s="50">
        <v>1364041.7423944706</v>
      </c>
      <c r="BU207" s="50">
        <v>-3020</v>
      </c>
      <c r="BV207" s="67">
        <v>1361021.7423944706</v>
      </c>
      <c r="BY207" s="40">
        <v>8732046</v>
      </c>
    </row>
    <row r="208" spans="1:77">
      <c r="A208" s="40">
        <v>136580</v>
      </c>
      <c r="B208" s="40">
        <v>8734007</v>
      </c>
      <c r="C208" s="40" t="s">
        <v>242</v>
      </c>
      <c r="D208" s="507">
        <v>1233</v>
      </c>
      <c r="E208" s="507">
        <v>0</v>
      </c>
      <c r="F208" s="507">
        <v>1233</v>
      </c>
      <c r="G208" s="50">
        <v>0</v>
      </c>
      <c r="H208" s="50">
        <v>3455012.3159514386</v>
      </c>
      <c r="I208" s="50">
        <v>2746818.4662351063</v>
      </c>
      <c r="J208" s="50">
        <v>0</v>
      </c>
      <c r="K208" s="50">
        <v>72384.827719218112</v>
      </c>
      <c r="L208" s="50">
        <v>0</v>
      </c>
      <c r="M208" s="50">
        <v>167669.54643735607</v>
      </c>
      <c r="N208" s="50">
        <v>0</v>
      </c>
      <c r="O208" s="50">
        <v>0</v>
      </c>
      <c r="P208" s="50">
        <v>0</v>
      </c>
      <c r="Q208" s="50">
        <v>0</v>
      </c>
      <c r="R208" s="50">
        <v>0</v>
      </c>
      <c r="S208" s="50">
        <v>0</v>
      </c>
      <c r="T208" s="50">
        <v>1339.3267024652455</v>
      </c>
      <c r="U208" s="50">
        <v>4002.9876443084372</v>
      </c>
      <c r="V208" s="50">
        <v>619.68847427496394</v>
      </c>
      <c r="W208" s="50">
        <v>0</v>
      </c>
      <c r="X208" s="50">
        <v>0</v>
      </c>
      <c r="Y208" s="50">
        <v>0</v>
      </c>
      <c r="Z208" s="50">
        <v>0</v>
      </c>
      <c r="AA208" s="50">
        <v>32821.845515895548</v>
      </c>
      <c r="AB208" s="50">
        <v>0</v>
      </c>
      <c r="AC208" s="50">
        <v>440735.02258129651</v>
      </c>
      <c r="AD208" s="50">
        <v>0</v>
      </c>
      <c r="AE208" s="50">
        <v>0</v>
      </c>
      <c r="AF208" s="50">
        <v>127831.92533195284</v>
      </c>
      <c r="AG208" s="50">
        <v>0</v>
      </c>
      <c r="AH208" s="50">
        <v>0</v>
      </c>
      <c r="AI208" s="50">
        <v>0</v>
      </c>
      <c r="AJ208" s="50">
        <v>35584</v>
      </c>
      <c r="AK208" s="50">
        <v>0</v>
      </c>
      <c r="AL208" s="50">
        <v>0</v>
      </c>
      <c r="AM208" s="50">
        <v>0</v>
      </c>
      <c r="AN208" s="50">
        <v>0</v>
      </c>
      <c r="AO208" s="50">
        <v>0</v>
      </c>
      <c r="AP208" s="50">
        <v>0</v>
      </c>
      <c r="AQ208" s="50">
        <v>0</v>
      </c>
      <c r="AR208" s="50">
        <v>0</v>
      </c>
      <c r="AS208" s="50">
        <v>6201830.7821865454</v>
      </c>
      <c r="AT208" s="50">
        <v>719573.24507481488</v>
      </c>
      <c r="AU208" s="50">
        <v>163415.92533195284</v>
      </c>
      <c r="AV208" s="50">
        <v>598917.54662422</v>
      </c>
      <c r="AW208" s="67">
        <v>7084819.9525933135</v>
      </c>
      <c r="AX208" s="50">
        <v>7049235.9525933135</v>
      </c>
      <c r="AY208" s="50">
        <v>5715</v>
      </c>
      <c r="AZ208" s="50">
        <v>7046595</v>
      </c>
      <c r="BA208" s="50">
        <v>0</v>
      </c>
      <c r="BB208" s="50">
        <v>0</v>
      </c>
      <c r="BC208" s="50">
        <v>7084819.9525933135</v>
      </c>
      <c r="BD208" s="50">
        <v>0</v>
      </c>
      <c r="BE208" s="50">
        <v>7084819.9525933126</v>
      </c>
      <c r="BF208" s="50">
        <v>7082179</v>
      </c>
      <c r="BG208" s="50">
        <v>6918763.074668047</v>
      </c>
      <c r="BH208" s="50">
        <v>6921404.0272613605</v>
      </c>
      <c r="BI208" s="50">
        <v>5613.4663643644453</v>
      </c>
      <c r="BJ208" s="50">
        <v>5586.6592650183939</v>
      </c>
      <c r="BK208" s="50">
        <v>0.0047984131614948623</v>
      </c>
      <c r="BL208" s="50">
        <v>0.00020158683850513785</v>
      </c>
      <c r="BM208" s="50">
        <v>1388.6008751569304</v>
      </c>
      <c r="BN208" s="67">
        <v>7086208.55346847</v>
      </c>
      <c r="BO208" s="50">
        <v>5718.2680887822144</v>
      </c>
      <c r="BP208" s="50" t="s">
        <v>325</v>
      </c>
      <c r="BQ208" s="50">
        <v>5747.1277805908112</v>
      </c>
      <c r="BR208" s="508">
        <v>0.0056446925276685267</v>
      </c>
      <c r="BS208" s="50">
        <v>0</v>
      </c>
      <c r="BT208" s="50">
        <v>7086208.55346847</v>
      </c>
      <c r="BU208" s="50">
        <v>0</v>
      </c>
      <c r="BV208" s="67">
        <v>7086208.55346847</v>
      </c>
      <c r="BY208" s="40">
        <v>8734007</v>
      </c>
    </row>
    <row r="209" spans="1:77">
      <c r="A209" s="40">
        <v>110834</v>
      </c>
      <c r="B209" s="40">
        <v>8733325</v>
      </c>
      <c r="C209" s="40" t="s">
        <v>127</v>
      </c>
      <c r="D209" s="507">
        <v>182</v>
      </c>
      <c r="E209" s="507">
        <v>182</v>
      </c>
      <c r="F209" s="507">
        <v>0</v>
      </c>
      <c r="G209" s="50">
        <v>616896.89073554124</v>
      </c>
      <c r="H209" s="50">
        <v>0</v>
      </c>
      <c r="I209" s="50">
        <v>0</v>
      </c>
      <c r="J209" s="50">
        <v>36432.098719606591</v>
      </c>
      <c r="K209" s="50">
        <v>0</v>
      </c>
      <c r="L209" s="50">
        <v>55621.86782314931</v>
      </c>
      <c r="M209" s="50">
        <v>0</v>
      </c>
      <c r="N209" s="50">
        <v>7580.0336974181273</v>
      </c>
      <c r="O209" s="50">
        <v>3635.2203766274069</v>
      </c>
      <c r="P209" s="50">
        <v>8349.0226232431378</v>
      </c>
      <c r="Q209" s="50">
        <v>0</v>
      </c>
      <c r="R209" s="50">
        <v>0</v>
      </c>
      <c r="S209" s="50">
        <v>0</v>
      </c>
      <c r="T209" s="50">
        <v>0</v>
      </c>
      <c r="U209" s="50">
        <v>0</v>
      </c>
      <c r="V209" s="50">
        <v>0</v>
      </c>
      <c r="W209" s="50">
        <v>0</v>
      </c>
      <c r="X209" s="50">
        <v>0</v>
      </c>
      <c r="Y209" s="50">
        <v>0</v>
      </c>
      <c r="Z209" s="50">
        <v>8109.3377632457559</v>
      </c>
      <c r="AA209" s="50">
        <v>0</v>
      </c>
      <c r="AB209" s="50">
        <v>55357.843767809878</v>
      </c>
      <c r="AC209" s="50">
        <v>0</v>
      </c>
      <c r="AD209" s="50">
        <v>0</v>
      </c>
      <c r="AE209" s="50">
        <v>0</v>
      </c>
      <c r="AF209" s="50">
        <v>127831.92533195284</v>
      </c>
      <c r="AG209" s="50">
        <v>0</v>
      </c>
      <c r="AH209" s="50">
        <v>0</v>
      </c>
      <c r="AI209" s="50">
        <v>0</v>
      </c>
      <c r="AJ209" s="50">
        <v>3478.3999999999992</v>
      </c>
      <c r="AK209" s="50">
        <v>0</v>
      </c>
      <c r="AL209" s="50">
        <v>0</v>
      </c>
      <c r="AM209" s="50">
        <v>0</v>
      </c>
      <c r="AN209" s="50">
        <v>0</v>
      </c>
      <c r="AO209" s="50">
        <v>0</v>
      </c>
      <c r="AP209" s="50">
        <v>0</v>
      </c>
      <c r="AQ209" s="50">
        <v>0</v>
      </c>
      <c r="AR209" s="50">
        <v>0</v>
      </c>
      <c r="AS209" s="50">
        <v>616896.89073554124</v>
      </c>
      <c r="AT209" s="50">
        <v>175085.4247711002</v>
      </c>
      <c r="AU209" s="50">
        <v>131310.32533195283</v>
      </c>
      <c r="AV209" s="50">
        <v>85803.447316889011</v>
      </c>
      <c r="AW209" s="67">
        <v>923292.64083859418</v>
      </c>
      <c r="AX209" s="50">
        <v>919814.24083859415</v>
      </c>
      <c r="AY209" s="50">
        <v>4405</v>
      </c>
      <c r="AZ209" s="50">
        <v>801710</v>
      </c>
      <c r="BA209" s="50">
        <v>0</v>
      </c>
      <c r="BB209" s="50">
        <v>0</v>
      </c>
      <c r="BC209" s="50">
        <v>923292.64083859418</v>
      </c>
      <c r="BD209" s="50">
        <v>923292.64083859441</v>
      </c>
      <c r="BE209" s="50">
        <v>0</v>
      </c>
      <c r="BF209" s="50">
        <v>805188.4</v>
      </c>
      <c r="BG209" s="50">
        <v>673878.07466804713</v>
      </c>
      <c r="BH209" s="50">
        <v>791982.31550664129</v>
      </c>
      <c r="BI209" s="50">
        <v>4351.5511841024245</v>
      </c>
      <c r="BJ209" s="50">
        <v>4259.6368249628185</v>
      </c>
      <c r="BK209" s="50">
        <v>0.021577980216754337</v>
      </c>
      <c r="BL209" s="50">
        <v>0</v>
      </c>
      <c r="BM209" s="50">
        <v>0</v>
      </c>
      <c r="BN209" s="67">
        <v>923292.64083859418</v>
      </c>
      <c r="BO209" s="50">
        <v>5053.9244002120558</v>
      </c>
      <c r="BP209" s="50" t="s">
        <v>325</v>
      </c>
      <c r="BQ209" s="50">
        <v>5073.0364881241439</v>
      </c>
      <c r="BR209" s="508">
        <v>0.022320501784045543</v>
      </c>
      <c r="BS209" s="50">
        <v>-1845.8000000000002</v>
      </c>
      <c r="BT209" s="50">
        <v>921446.84083859413</v>
      </c>
      <c r="BU209" s="50">
        <v>-1820</v>
      </c>
      <c r="BV209" s="67">
        <v>919626.84083859413</v>
      </c>
      <c r="BY209" s="40">
        <v>8733325</v>
      </c>
    </row>
    <row r="210" spans="1:77">
      <c r="A210" s="40">
        <v>110685</v>
      </c>
      <c r="B210" s="40">
        <v>8732217</v>
      </c>
      <c r="C210" s="40" t="s">
        <v>67</v>
      </c>
      <c r="D210" s="507">
        <v>123</v>
      </c>
      <c r="E210" s="507">
        <v>123</v>
      </c>
      <c r="F210" s="507">
        <v>0</v>
      </c>
      <c r="G210" s="50">
        <v>416913.83274984377</v>
      </c>
      <c r="H210" s="50">
        <v>0</v>
      </c>
      <c r="I210" s="50">
        <v>0</v>
      </c>
      <c r="J210" s="50">
        <v>10546.133839886097</v>
      </c>
      <c r="K210" s="50">
        <v>0</v>
      </c>
      <c r="L210" s="50">
        <v>17601.856906059893</v>
      </c>
      <c r="M210" s="50">
        <v>0</v>
      </c>
      <c r="N210" s="50">
        <v>0</v>
      </c>
      <c r="O210" s="50">
        <v>2516.6910299728224</v>
      </c>
      <c r="P210" s="50">
        <v>0</v>
      </c>
      <c r="Q210" s="50">
        <v>0</v>
      </c>
      <c r="R210" s="50">
        <v>0</v>
      </c>
      <c r="S210" s="50">
        <v>0</v>
      </c>
      <c r="T210" s="50">
        <v>0</v>
      </c>
      <c r="U210" s="50">
        <v>0</v>
      </c>
      <c r="V210" s="50">
        <v>0</v>
      </c>
      <c r="W210" s="50">
        <v>0</v>
      </c>
      <c r="X210" s="50">
        <v>0</v>
      </c>
      <c r="Y210" s="50">
        <v>0</v>
      </c>
      <c r="Z210" s="50">
        <v>698.49337876696654</v>
      </c>
      <c r="AA210" s="50">
        <v>0</v>
      </c>
      <c r="AB210" s="50">
        <v>52345.683277430093</v>
      </c>
      <c r="AC210" s="50">
        <v>0</v>
      </c>
      <c r="AD210" s="50">
        <v>585.13066446868527</v>
      </c>
      <c r="AE210" s="50">
        <v>0</v>
      </c>
      <c r="AF210" s="50">
        <v>127831.92533195284</v>
      </c>
      <c r="AG210" s="50">
        <v>20144.726301735634</v>
      </c>
      <c r="AH210" s="50">
        <v>0</v>
      </c>
      <c r="AI210" s="50">
        <v>0</v>
      </c>
      <c r="AJ210" s="50">
        <v>19885.5</v>
      </c>
      <c r="AK210" s="50">
        <v>0</v>
      </c>
      <c r="AL210" s="50">
        <v>0</v>
      </c>
      <c r="AM210" s="50">
        <v>0</v>
      </c>
      <c r="AN210" s="50">
        <v>0</v>
      </c>
      <c r="AO210" s="50">
        <v>0</v>
      </c>
      <c r="AP210" s="50">
        <v>0</v>
      </c>
      <c r="AQ210" s="50">
        <v>0</v>
      </c>
      <c r="AR210" s="50">
        <v>0</v>
      </c>
      <c r="AS210" s="50">
        <v>416913.83274984377</v>
      </c>
      <c r="AT210" s="50">
        <v>84293.989096584555</v>
      </c>
      <c r="AU210" s="50">
        <v>167862.15163368848</v>
      </c>
      <c r="AV210" s="50">
        <v>53272.704786908391</v>
      </c>
      <c r="AW210" s="67">
        <v>669069.97348011681</v>
      </c>
      <c r="AX210" s="50">
        <v>649184.47348011681</v>
      </c>
      <c r="AY210" s="50">
        <v>4405</v>
      </c>
      <c r="AZ210" s="50">
        <v>541815</v>
      </c>
      <c r="BA210" s="50">
        <v>0</v>
      </c>
      <c r="BB210" s="50">
        <v>0</v>
      </c>
      <c r="BC210" s="50">
        <v>669069.97348011681</v>
      </c>
      <c r="BD210" s="50">
        <v>669069.97348011681</v>
      </c>
      <c r="BE210" s="50">
        <v>0</v>
      </c>
      <c r="BF210" s="50">
        <v>561700.5</v>
      </c>
      <c r="BG210" s="50">
        <v>393838.34836631152</v>
      </c>
      <c r="BH210" s="50">
        <v>501207.82184642833</v>
      </c>
      <c r="BI210" s="50">
        <v>4074.8603402148647</v>
      </c>
      <c r="BJ210" s="50">
        <v>4019.0466285280636</v>
      </c>
      <c r="BK210" s="50">
        <v>0.013887301354162765</v>
      </c>
      <c r="BL210" s="50">
        <v>0</v>
      </c>
      <c r="BM210" s="50">
        <v>0</v>
      </c>
      <c r="BN210" s="67">
        <v>669069.97348011681</v>
      </c>
      <c r="BO210" s="50">
        <v>5277.9225486188361</v>
      </c>
      <c r="BP210" s="50" t="s">
        <v>325</v>
      </c>
      <c r="BQ210" s="50">
        <v>5439.593280326153</v>
      </c>
      <c r="BR210" s="508">
        <v>-0.0013778859205766381</v>
      </c>
      <c r="BS210" s="50">
        <v>-1110.8999999999999</v>
      </c>
      <c r="BT210" s="50">
        <v>667959.07348011679</v>
      </c>
      <c r="BU210" s="50">
        <v>-1230</v>
      </c>
      <c r="BV210" s="67">
        <v>666729.07348011679</v>
      </c>
      <c r="BY210" s="40">
        <v>8732217</v>
      </c>
    </row>
    <row r="211" spans="1:77">
      <c r="A211" s="40">
        <v>135132</v>
      </c>
      <c r="B211" s="40">
        <v>8733943</v>
      </c>
      <c r="C211" s="40" t="s">
        <v>141</v>
      </c>
      <c r="D211" s="507">
        <v>419</v>
      </c>
      <c r="E211" s="507">
        <v>419</v>
      </c>
      <c r="F211" s="507">
        <v>0</v>
      </c>
      <c r="G211" s="50">
        <v>1420218.6660340207</v>
      </c>
      <c r="H211" s="50">
        <v>0</v>
      </c>
      <c r="I211" s="50">
        <v>0</v>
      </c>
      <c r="J211" s="50">
        <v>31159.031799663549</v>
      </c>
      <c r="K211" s="50">
        <v>0</v>
      </c>
      <c r="L211" s="50">
        <v>45764.827955755834</v>
      </c>
      <c r="M211" s="50">
        <v>0</v>
      </c>
      <c r="N211" s="50">
        <v>230.24750755532895</v>
      </c>
      <c r="O211" s="50">
        <v>0</v>
      </c>
      <c r="P211" s="50">
        <v>0</v>
      </c>
      <c r="Q211" s="50">
        <v>0</v>
      </c>
      <c r="R211" s="50">
        <v>0</v>
      </c>
      <c r="S211" s="50">
        <v>0</v>
      </c>
      <c r="T211" s="50">
        <v>0</v>
      </c>
      <c r="U211" s="50">
        <v>0</v>
      </c>
      <c r="V211" s="50">
        <v>0</v>
      </c>
      <c r="W211" s="50">
        <v>0</v>
      </c>
      <c r="X211" s="50">
        <v>0</v>
      </c>
      <c r="Y211" s="50">
        <v>0</v>
      </c>
      <c r="Z211" s="50">
        <v>27346.579660361916</v>
      </c>
      <c r="AA211" s="50">
        <v>0</v>
      </c>
      <c r="AB211" s="50">
        <v>125032.06062743679</v>
      </c>
      <c r="AC211" s="50">
        <v>0</v>
      </c>
      <c r="AD211" s="50">
        <v>0</v>
      </c>
      <c r="AE211" s="50">
        <v>0</v>
      </c>
      <c r="AF211" s="50">
        <v>127831.92533195284</v>
      </c>
      <c r="AG211" s="50">
        <v>0</v>
      </c>
      <c r="AH211" s="50">
        <v>0</v>
      </c>
      <c r="AI211" s="50">
        <v>0</v>
      </c>
      <c r="AJ211" s="50">
        <v>66528</v>
      </c>
      <c r="AK211" s="50">
        <v>0</v>
      </c>
      <c r="AL211" s="50">
        <v>0</v>
      </c>
      <c r="AM211" s="50">
        <v>0</v>
      </c>
      <c r="AN211" s="50">
        <v>0</v>
      </c>
      <c r="AO211" s="50">
        <v>0</v>
      </c>
      <c r="AP211" s="50">
        <v>0</v>
      </c>
      <c r="AQ211" s="50">
        <v>0</v>
      </c>
      <c r="AR211" s="50">
        <v>0</v>
      </c>
      <c r="AS211" s="50">
        <v>1420218.6660340207</v>
      </c>
      <c r="AT211" s="50">
        <v>229532.74755077341</v>
      </c>
      <c r="AU211" s="50">
        <v>194359.92533195284</v>
      </c>
      <c r="AV211" s="50">
        <v>149342.61885059625</v>
      </c>
      <c r="AW211" s="67">
        <v>1844111.3389167469</v>
      </c>
      <c r="AX211" s="50">
        <v>1777583.3389167469</v>
      </c>
      <c r="AY211" s="50">
        <v>4405</v>
      </c>
      <c r="AZ211" s="50">
        <v>1845695</v>
      </c>
      <c r="BA211" s="50">
        <v>68111.6610832531</v>
      </c>
      <c r="BB211" s="50">
        <v>0</v>
      </c>
      <c r="BC211" s="50">
        <v>1912223</v>
      </c>
      <c r="BD211" s="50">
        <v>1912223</v>
      </c>
      <c r="BE211" s="50">
        <v>0</v>
      </c>
      <c r="BF211" s="50">
        <v>1912223</v>
      </c>
      <c r="BG211" s="50">
        <v>1717863.0746680473</v>
      </c>
      <c r="BH211" s="50">
        <v>1717863.0746680473</v>
      </c>
      <c r="BI211" s="50">
        <v>4099.9118727161031</v>
      </c>
      <c r="BJ211" s="50">
        <v>4069.1791445857252</v>
      </c>
      <c r="BK211" s="50">
        <v>0.0075525620864516328</v>
      </c>
      <c r="BL211" s="50">
        <v>0</v>
      </c>
      <c r="BM211" s="50">
        <v>0</v>
      </c>
      <c r="BN211" s="67">
        <v>1912223</v>
      </c>
      <c r="BO211" s="50">
        <v>4405</v>
      </c>
      <c r="BP211" s="50" t="s">
        <v>325</v>
      </c>
      <c r="BQ211" s="50">
        <v>4563.7780429594268</v>
      </c>
      <c r="BR211" s="508">
        <v>0.0015527698818935676</v>
      </c>
      <c r="BS211" s="50">
        <v>-3738.05</v>
      </c>
      <c r="BT211" s="50">
        <v>1908484.95</v>
      </c>
      <c r="BU211" s="50">
        <v>-4190</v>
      </c>
      <c r="BV211" s="67">
        <v>1904294.95</v>
      </c>
      <c r="BY211" s="40">
        <v>8733943</v>
      </c>
    </row>
    <row r="212" spans="1:77">
      <c r="A212" s="40">
        <v>110847</v>
      </c>
      <c r="B212" s="40">
        <v>8733368</v>
      </c>
      <c r="C212" s="40" t="s">
        <v>133</v>
      </c>
      <c r="D212" s="507">
        <v>139</v>
      </c>
      <c r="E212" s="507">
        <v>139</v>
      </c>
      <c r="F212" s="507">
        <v>0</v>
      </c>
      <c r="G212" s="50">
        <v>471146.52644088038</v>
      </c>
      <c r="H212" s="50">
        <v>0</v>
      </c>
      <c r="I212" s="50">
        <v>0</v>
      </c>
      <c r="J212" s="50">
        <v>8149.2852399119747</v>
      </c>
      <c r="K212" s="50">
        <v>0</v>
      </c>
      <c r="L212" s="50">
        <v>11969.262696120712</v>
      </c>
      <c r="M212" s="50">
        <v>0</v>
      </c>
      <c r="N212" s="50">
        <v>1378.1879449851172</v>
      </c>
      <c r="O212" s="50">
        <v>279.63233666364692</v>
      </c>
      <c r="P212" s="50">
        <v>0</v>
      </c>
      <c r="Q212" s="50">
        <v>0</v>
      </c>
      <c r="R212" s="50">
        <v>0</v>
      </c>
      <c r="S212" s="50">
        <v>0</v>
      </c>
      <c r="T212" s="50">
        <v>0</v>
      </c>
      <c r="U212" s="50">
        <v>0</v>
      </c>
      <c r="V212" s="50">
        <v>0</v>
      </c>
      <c r="W212" s="50">
        <v>0</v>
      </c>
      <c r="X212" s="50">
        <v>0</v>
      </c>
      <c r="Y212" s="50">
        <v>0</v>
      </c>
      <c r="Z212" s="50">
        <v>2618.3459909202306</v>
      </c>
      <c r="AA212" s="50">
        <v>0</v>
      </c>
      <c r="AB212" s="50">
        <v>38065.818457481495</v>
      </c>
      <c r="AC212" s="50">
        <v>0</v>
      </c>
      <c r="AD212" s="50">
        <v>0</v>
      </c>
      <c r="AE212" s="50">
        <v>0</v>
      </c>
      <c r="AF212" s="50">
        <v>127831.92533195284</v>
      </c>
      <c r="AG212" s="50">
        <v>8118.0240320427147</v>
      </c>
      <c r="AH212" s="50">
        <v>0</v>
      </c>
      <c r="AI212" s="50">
        <v>0</v>
      </c>
      <c r="AJ212" s="50">
        <v>2519.9999999999995</v>
      </c>
      <c r="AK212" s="50">
        <v>0</v>
      </c>
      <c r="AL212" s="50">
        <v>0</v>
      </c>
      <c r="AM212" s="50">
        <v>0</v>
      </c>
      <c r="AN212" s="50">
        <v>0</v>
      </c>
      <c r="AO212" s="50">
        <v>0</v>
      </c>
      <c r="AP212" s="50">
        <v>0</v>
      </c>
      <c r="AQ212" s="50">
        <v>0</v>
      </c>
      <c r="AR212" s="50">
        <v>0</v>
      </c>
      <c r="AS212" s="50">
        <v>471146.52644088038</v>
      </c>
      <c r="AT212" s="50">
        <v>62460.532666083178</v>
      </c>
      <c r="AU212" s="50">
        <v>138469.94936399555</v>
      </c>
      <c r="AV212" s="50">
        <v>48653.629897159335</v>
      </c>
      <c r="AW212" s="67">
        <v>672077.00847095915</v>
      </c>
      <c r="AX212" s="50">
        <v>669557.00847095915</v>
      </c>
      <c r="AY212" s="50">
        <v>4405</v>
      </c>
      <c r="AZ212" s="50">
        <v>612295</v>
      </c>
      <c r="BA212" s="50">
        <v>0</v>
      </c>
      <c r="BB212" s="50">
        <v>0</v>
      </c>
      <c r="BC212" s="50">
        <v>672077.00847095915</v>
      </c>
      <c r="BD212" s="50">
        <v>672077.00847095915</v>
      </c>
      <c r="BE212" s="50">
        <v>0</v>
      </c>
      <c r="BF212" s="50">
        <v>614815</v>
      </c>
      <c r="BG212" s="50">
        <v>476345.05063600442</v>
      </c>
      <c r="BH212" s="50">
        <v>533607.05910696357</v>
      </c>
      <c r="BI212" s="50">
        <v>3838.8997058054933</v>
      </c>
      <c r="BJ212" s="50">
        <v>3735.343017525212</v>
      </c>
      <c r="BK212" s="50">
        <v>0.027723474870827554</v>
      </c>
      <c r="BL212" s="50">
        <v>0</v>
      </c>
      <c r="BM212" s="50">
        <v>0</v>
      </c>
      <c r="BN212" s="67">
        <v>672077.00847095915</v>
      </c>
      <c r="BO212" s="50">
        <v>4816.9568954745264</v>
      </c>
      <c r="BP212" s="50" t="s">
        <v>325</v>
      </c>
      <c r="BQ212" s="50">
        <v>4835.0863918774039</v>
      </c>
      <c r="BR212" s="508">
        <v>0.021762227046972393</v>
      </c>
      <c r="BS212" s="50">
        <v>-1218.8499999999997</v>
      </c>
      <c r="BT212" s="50">
        <v>670858.15847095917</v>
      </c>
      <c r="BU212" s="50">
        <v>-1390</v>
      </c>
      <c r="BV212" s="67">
        <v>669468.15847095917</v>
      </c>
      <c r="BY212" s="40">
        <v>8733368</v>
      </c>
    </row>
    <row r="213" spans="1:77">
      <c r="A213" s="40">
        <v>146515</v>
      </c>
      <c r="B213" s="40">
        <v>8732085</v>
      </c>
      <c r="C213" s="40" t="s">
        <v>189</v>
      </c>
      <c r="D213" s="507">
        <v>292</v>
      </c>
      <c r="E213" s="507">
        <v>292</v>
      </c>
      <c r="F213" s="507">
        <v>0</v>
      </c>
      <c r="G213" s="50">
        <v>989746.65986141784</v>
      </c>
      <c r="H213" s="50">
        <v>0</v>
      </c>
      <c r="I213" s="50">
        <v>0</v>
      </c>
      <c r="J213" s="50">
        <v>61838.693879332153</v>
      </c>
      <c r="K213" s="50">
        <v>0</v>
      </c>
      <c r="L213" s="50">
        <v>93641.878740238826</v>
      </c>
      <c r="M213" s="50">
        <v>0</v>
      </c>
      <c r="N213" s="50">
        <v>28712.2488538566</v>
      </c>
      <c r="O213" s="50">
        <v>18735.366556464371</v>
      </c>
      <c r="P213" s="50">
        <v>21092.267679772267</v>
      </c>
      <c r="Q213" s="50">
        <v>0</v>
      </c>
      <c r="R213" s="50">
        <v>0</v>
      </c>
      <c r="S213" s="50">
        <v>0</v>
      </c>
      <c r="T213" s="50">
        <v>0</v>
      </c>
      <c r="U213" s="50">
        <v>0</v>
      </c>
      <c r="V213" s="50">
        <v>0</v>
      </c>
      <c r="W213" s="50">
        <v>0</v>
      </c>
      <c r="X213" s="50">
        <v>0</v>
      </c>
      <c r="Y213" s="50">
        <v>0</v>
      </c>
      <c r="Z213" s="50">
        <v>22376.182688578076</v>
      </c>
      <c r="AA213" s="50">
        <v>0</v>
      </c>
      <c r="AB213" s="50">
        <v>160298.10796619623</v>
      </c>
      <c r="AC213" s="50">
        <v>0</v>
      </c>
      <c r="AD213" s="50">
        <v>1396.7635216349079</v>
      </c>
      <c r="AE213" s="50">
        <v>0</v>
      </c>
      <c r="AF213" s="50">
        <v>127831.92533195284</v>
      </c>
      <c r="AG213" s="50">
        <v>0</v>
      </c>
      <c r="AH213" s="50">
        <v>0</v>
      </c>
      <c r="AI213" s="50">
        <v>0</v>
      </c>
      <c r="AJ213" s="50">
        <v>7680</v>
      </c>
      <c r="AK213" s="50">
        <v>0</v>
      </c>
      <c r="AL213" s="50">
        <v>0</v>
      </c>
      <c r="AM213" s="50">
        <v>0</v>
      </c>
      <c r="AN213" s="50">
        <v>0</v>
      </c>
      <c r="AO213" s="50">
        <v>0</v>
      </c>
      <c r="AP213" s="50">
        <v>0</v>
      </c>
      <c r="AQ213" s="50">
        <v>0</v>
      </c>
      <c r="AR213" s="50">
        <v>0</v>
      </c>
      <c r="AS213" s="50">
        <v>989746.65986141784</v>
      </c>
      <c r="AT213" s="50">
        <v>408091.50988607347</v>
      </c>
      <c r="AU213" s="50">
        <v>135511.92533195284</v>
      </c>
      <c r="AV213" s="50">
        <v>198471.91775600042</v>
      </c>
      <c r="AW213" s="67">
        <v>1533350.0950794441</v>
      </c>
      <c r="AX213" s="50">
        <v>1525670.0950794441</v>
      </c>
      <c r="AY213" s="50">
        <v>4405</v>
      </c>
      <c r="AZ213" s="50">
        <v>1286260</v>
      </c>
      <c r="BA213" s="50">
        <v>0</v>
      </c>
      <c r="BB213" s="50">
        <v>0</v>
      </c>
      <c r="BC213" s="50">
        <v>1533350.0950794441</v>
      </c>
      <c r="BD213" s="50">
        <v>1533350.0950794441</v>
      </c>
      <c r="BE213" s="50">
        <v>0</v>
      </c>
      <c r="BF213" s="50">
        <v>1293940</v>
      </c>
      <c r="BG213" s="50">
        <v>1158428.0746680473</v>
      </c>
      <c r="BH213" s="50">
        <v>1397838.1697474914</v>
      </c>
      <c r="BI213" s="50">
        <v>4787.11701968319</v>
      </c>
      <c r="BJ213" s="50">
        <v>4568.394594570681</v>
      </c>
      <c r="BK213" s="50">
        <v>0.047877305820396981</v>
      </c>
      <c r="BL213" s="50">
        <v>0</v>
      </c>
      <c r="BM213" s="50">
        <v>0</v>
      </c>
      <c r="BN213" s="67">
        <v>1533350.0950794441</v>
      </c>
      <c r="BO213" s="50">
        <v>5224.8975858885069</v>
      </c>
      <c r="BP213" s="50" t="s">
        <v>325</v>
      </c>
      <c r="BQ213" s="50">
        <v>5251.1989557515208</v>
      </c>
      <c r="BR213" s="508">
        <v>0.055066637670690755</v>
      </c>
      <c r="BS213" s="50">
        <v>0</v>
      </c>
      <c r="BT213" s="50">
        <v>1533350.0950794441</v>
      </c>
      <c r="BU213" s="50">
        <v>0</v>
      </c>
      <c r="BV213" s="67">
        <v>1533350.0950794441</v>
      </c>
      <c r="BY213" s="40">
        <v>8732085</v>
      </c>
    </row>
    <row r="214" spans="1:77">
      <c r="A214" s="40">
        <v>110668</v>
      </c>
      <c r="B214" s="40">
        <v>8732123</v>
      </c>
      <c r="C214" s="40" t="s">
        <v>61</v>
      </c>
      <c r="D214" s="507">
        <v>224</v>
      </c>
      <c r="E214" s="507">
        <v>224</v>
      </c>
      <c r="F214" s="507">
        <v>0</v>
      </c>
      <c r="G214" s="50">
        <v>759257.71167451225</v>
      </c>
      <c r="H214" s="50">
        <v>0</v>
      </c>
      <c r="I214" s="50">
        <v>0</v>
      </c>
      <c r="J214" s="50">
        <v>41225.795919554745</v>
      </c>
      <c r="K214" s="50">
        <v>0</v>
      </c>
      <c r="L214" s="50">
        <v>61958.536309330906</v>
      </c>
      <c r="M214" s="50">
        <v>0</v>
      </c>
      <c r="N214" s="50">
        <v>12173.993514035203</v>
      </c>
      <c r="O214" s="50">
        <v>31598.454042992111</v>
      </c>
      <c r="P214" s="50">
        <v>878.84448665717593</v>
      </c>
      <c r="Q214" s="50">
        <v>0</v>
      </c>
      <c r="R214" s="50">
        <v>0</v>
      </c>
      <c r="S214" s="50">
        <v>0</v>
      </c>
      <c r="T214" s="50">
        <v>0</v>
      </c>
      <c r="U214" s="50">
        <v>0</v>
      </c>
      <c r="V214" s="50">
        <v>0</v>
      </c>
      <c r="W214" s="50">
        <v>0</v>
      </c>
      <c r="X214" s="50">
        <v>0</v>
      </c>
      <c r="Y214" s="50">
        <v>0</v>
      </c>
      <c r="Z214" s="50">
        <v>25820.77695759842</v>
      </c>
      <c r="AA214" s="50">
        <v>0</v>
      </c>
      <c r="AB214" s="50">
        <v>95068.276571665949</v>
      </c>
      <c r="AC214" s="50">
        <v>0</v>
      </c>
      <c r="AD214" s="50">
        <v>6275.7020087322226</v>
      </c>
      <c r="AE214" s="50">
        <v>0</v>
      </c>
      <c r="AF214" s="50">
        <v>127831.92533195284</v>
      </c>
      <c r="AG214" s="50">
        <v>0</v>
      </c>
      <c r="AH214" s="50">
        <v>0</v>
      </c>
      <c r="AI214" s="50">
        <v>0</v>
      </c>
      <c r="AJ214" s="50">
        <v>32256</v>
      </c>
      <c r="AK214" s="50">
        <v>0</v>
      </c>
      <c r="AL214" s="50">
        <v>0</v>
      </c>
      <c r="AM214" s="50">
        <v>0</v>
      </c>
      <c r="AN214" s="50">
        <v>0</v>
      </c>
      <c r="AO214" s="50">
        <v>0</v>
      </c>
      <c r="AP214" s="50">
        <v>0</v>
      </c>
      <c r="AQ214" s="50">
        <v>0</v>
      </c>
      <c r="AR214" s="50">
        <v>0</v>
      </c>
      <c r="AS214" s="50">
        <v>759257.71167451225</v>
      </c>
      <c r="AT214" s="50">
        <v>275000.37981056678</v>
      </c>
      <c r="AU214" s="50">
        <v>160087.92533195284</v>
      </c>
      <c r="AV214" s="50">
        <v>132143.08941337233</v>
      </c>
      <c r="AW214" s="67">
        <v>1194346.0168170319</v>
      </c>
      <c r="AX214" s="50">
        <v>1162090.0168170319</v>
      </c>
      <c r="AY214" s="50">
        <v>4405</v>
      </c>
      <c r="AZ214" s="50">
        <v>986720</v>
      </c>
      <c r="BA214" s="50">
        <v>0</v>
      </c>
      <c r="BB214" s="50">
        <v>0</v>
      </c>
      <c r="BC214" s="50">
        <v>1194346.0168170319</v>
      </c>
      <c r="BD214" s="50">
        <v>1194346.0168170319</v>
      </c>
      <c r="BE214" s="50">
        <v>0</v>
      </c>
      <c r="BF214" s="50">
        <v>1018976</v>
      </c>
      <c r="BG214" s="50">
        <v>858888.07466804713</v>
      </c>
      <c r="BH214" s="50">
        <v>1034258.0914850791</v>
      </c>
      <c r="BI214" s="50">
        <v>4617.2236227012463</v>
      </c>
      <c r="BJ214" s="50">
        <v>4522.2138229690981</v>
      </c>
      <c r="BK214" s="50">
        <v>0.021009577045998384</v>
      </c>
      <c r="BL214" s="50">
        <v>0</v>
      </c>
      <c r="BM214" s="50">
        <v>0</v>
      </c>
      <c r="BN214" s="67">
        <v>1194346.0168170319</v>
      </c>
      <c r="BO214" s="50">
        <v>5187.9018607903208</v>
      </c>
      <c r="BP214" s="50" t="s">
        <v>325</v>
      </c>
      <c r="BQ214" s="50">
        <v>5331.9018607903208</v>
      </c>
      <c r="BR214" s="508">
        <v>0.017875194121255378</v>
      </c>
      <c r="BS214" s="50">
        <v>-2236.6999999999994</v>
      </c>
      <c r="BT214" s="50">
        <v>1192109.3168170319</v>
      </c>
      <c r="BU214" s="50">
        <v>-2240</v>
      </c>
      <c r="BV214" s="67">
        <v>1189869.3168170319</v>
      </c>
      <c r="BY214" s="40">
        <v>8732123</v>
      </c>
    </row>
    <row r="215" spans="1:77">
      <c r="A215" s="40">
        <v>148454</v>
      </c>
      <c r="B215" s="40">
        <v>8732202</v>
      </c>
      <c r="C215" s="40" t="s">
        <v>62</v>
      </c>
      <c r="D215" s="507">
        <v>203</v>
      </c>
      <c r="E215" s="507">
        <v>203</v>
      </c>
      <c r="F215" s="507">
        <v>0</v>
      </c>
      <c r="G215" s="50">
        <v>688077.3012050268</v>
      </c>
      <c r="H215" s="50">
        <v>0</v>
      </c>
      <c r="I215" s="50">
        <v>0</v>
      </c>
      <c r="J215" s="50">
        <v>22051.007119761874</v>
      </c>
      <c r="K215" s="50">
        <v>0</v>
      </c>
      <c r="L215" s="50">
        <v>33091.490983392614</v>
      </c>
      <c r="M215" s="50">
        <v>0</v>
      </c>
      <c r="N215" s="50">
        <v>0</v>
      </c>
      <c r="O215" s="50">
        <v>0</v>
      </c>
      <c r="P215" s="50">
        <v>0</v>
      </c>
      <c r="Q215" s="50">
        <v>0</v>
      </c>
      <c r="R215" s="50">
        <v>0</v>
      </c>
      <c r="S215" s="50">
        <v>0</v>
      </c>
      <c r="T215" s="50">
        <v>0</v>
      </c>
      <c r="U215" s="50">
        <v>0</v>
      </c>
      <c r="V215" s="50">
        <v>0</v>
      </c>
      <c r="W215" s="50">
        <v>0</v>
      </c>
      <c r="X215" s="50">
        <v>0</v>
      </c>
      <c r="Y215" s="50">
        <v>0</v>
      </c>
      <c r="Z215" s="50">
        <v>28728.250541953032</v>
      </c>
      <c r="AA215" s="50">
        <v>0</v>
      </c>
      <c r="AB215" s="50">
        <v>70093.448744918423</v>
      </c>
      <c r="AC215" s="50">
        <v>0</v>
      </c>
      <c r="AD215" s="50">
        <v>11155.232990354594</v>
      </c>
      <c r="AE215" s="50">
        <v>0</v>
      </c>
      <c r="AF215" s="50">
        <v>127831.92533195284</v>
      </c>
      <c r="AG215" s="50">
        <v>0</v>
      </c>
      <c r="AH215" s="50">
        <v>0</v>
      </c>
      <c r="AI215" s="50">
        <v>0</v>
      </c>
      <c r="AJ215" s="50">
        <v>4096</v>
      </c>
      <c r="AK215" s="50">
        <v>0</v>
      </c>
      <c r="AL215" s="50">
        <v>0</v>
      </c>
      <c r="AM215" s="50">
        <v>0</v>
      </c>
      <c r="AN215" s="50">
        <v>0</v>
      </c>
      <c r="AO215" s="50">
        <v>0</v>
      </c>
      <c r="AP215" s="50">
        <v>0</v>
      </c>
      <c r="AQ215" s="50">
        <v>0</v>
      </c>
      <c r="AR215" s="50">
        <v>0</v>
      </c>
      <c r="AS215" s="50">
        <v>688077.3012050268</v>
      </c>
      <c r="AT215" s="50">
        <v>165119.43038038054</v>
      </c>
      <c r="AU215" s="50">
        <v>131927.92533195284</v>
      </c>
      <c r="AV215" s="50">
        <v>78340.939817830338</v>
      </c>
      <c r="AW215" s="67">
        <v>985124.65691736026</v>
      </c>
      <c r="AX215" s="50">
        <v>981028.65691736026</v>
      </c>
      <c r="AY215" s="50">
        <v>4405</v>
      </c>
      <c r="AZ215" s="50">
        <v>894215</v>
      </c>
      <c r="BA215" s="50">
        <v>0</v>
      </c>
      <c r="BB215" s="50">
        <v>0</v>
      </c>
      <c r="BC215" s="50">
        <v>985124.65691736026</v>
      </c>
      <c r="BD215" s="50">
        <v>985124.65691736026</v>
      </c>
      <c r="BE215" s="50">
        <v>0</v>
      </c>
      <c r="BF215" s="50">
        <v>898311</v>
      </c>
      <c r="BG215" s="50">
        <v>766383.07466804713</v>
      </c>
      <c r="BH215" s="50">
        <v>853196.7315854074</v>
      </c>
      <c r="BI215" s="50">
        <v>4202.9395644601345</v>
      </c>
      <c r="BJ215" s="50">
        <v>3930.8290208844583</v>
      </c>
      <c r="BK215" s="50">
        <v>0.069224721332308142</v>
      </c>
      <c r="BL215" s="50">
        <v>0</v>
      </c>
      <c r="BM215" s="50">
        <v>0</v>
      </c>
      <c r="BN215" s="67">
        <v>985124.65691736026</v>
      </c>
      <c r="BO215" s="50">
        <v>4832.6534823515285</v>
      </c>
      <c r="BP215" s="50" t="s">
        <v>325</v>
      </c>
      <c r="BQ215" s="50">
        <v>4852.8308222530059</v>
      </c>
      <c r="BR215" s="508">
        <v>0.048491904640978856</v>
      </c>
      <c r="BS215" s="50">
        <v>0</v>
      </c>
      <c r="BT215" s="50">
        <v>985124.65691736026</v>
      </c>
      <c r="BU215" s="50">
        <v>0</v>
      </c>
      <c r="BV215" s="67">
        <v>985124.65691736026</v>
      </c>
      <c r="BY215" s="40">
        <v>8732202</v>
      </c>
    </row>
    <row r="216" spans="1:77">
      <c r="A216" s="40">
        <v>140174</v>
      </c>
      <c r="B216" s="40">
        <v>8732022</v>
      </c>
      <c r="C216" s="40" t="s">
        <v>155</v>
      </c>
      <c r="D216" s="507">
        <v>246</v>
      </c>
      <c r="E216" s="507">
        <v>246</v>
      </c>
      <c r="F216" s="507">
        <v>0</v>
      </c>
      <c r="G216" s="50">
        <v>833827.66549968754</v>
      </c>
      <c r="H216" s="50">
        <v>0</v>
      </c>
      <c r="I216" s="50">
        <v>0</v>
      </c>
      <c r="J216" s="50">
        <v>30200.292359673884</v>
      </c>
      <c r="K216" s="50">
        <v>0</v>
      </c>
      <c r="L216" s="50">
        <v>44356.679403271017</v>
      </c>
      <c r="M216" s="50">
        <v>0</v>
      </c>
      <c r="N216" s="50">
        <v>24807.383009732072</v>
      </c>
      <c r="O216" s="50">
        <v>19294.631229791641</v>
      </c>
      <c r="P216" s="50">
        <v>5273.0669199430595</v>
      </c>
      <c r="Q216" s="50">
        <v>8149.2852399119965</v>
      </c>
      <c r="R216" s="50">
        <v>10186.606549889992</v>
      </c>
      <c r="S216" s="50">
        <v>0</v>
      </c>
      <c r="T216" s="50">
        <v>0</v>
      </c>
      <c r="U216" s="50">
        <v>0</v>
      </c>
      <c r="V216" s="50">
        <v>0</v>
      </c>
      <c r="W216" s="50">
        <v>0</v>
      </c>
      <c r="X216" s="50">
        <v>0</v>
      </c>
      <c r="Y216" s="50">
        <v>0</v>
      </c>
      <c r="Z216" s="50">
        <v>77640.225562943611</v>
      </c>
      <c r="AA216" s="50">
        <v>0</v>
      </c>
      <c r="AB216" s="50">
        <v>89270.461688068011</v>
      </c>
      <c r="AC216" s="50">
        <v>0</v>
      </c>
      <c r="AD216" s="50">
        <v>0</v>
      </c>
      <c r="AE216" s="50">
        <v>0</v>
      </c>
      <c r="AF216" s="50">
        <v>127831.92533195284</v>
      </c>
      <c r="AG216" s="50">
        <v>0</v>
      </c>
      <c r="AH216" s="50">
        <v>0</v>
      </c>
      <c r="AI216" s="50">
        <v>0</v>
      </c>
      <c r="AJ216" s="50">
        <v>4454.4</v>
      </c>
      <c r="AK216" s="50">
        <v>0</v>
      </c>
      <c r="AL216" s="50">
        <v>0</v>
      </c>
      <c r="AM216" s="50">
        <v>0</v>
      </c>
      <c r="AN216" s="50">
        <v>0</v>
      </c>
      <c r="AO216" s="50">
        <v>0</v>
      </c>
      <c r="AP216" s="50">
        <v>0</v>
      </c>
      <c r="AQ216" s="50">
        <v>0</v>
      </c>
      <c r="AR216" s="50">
        <v>0</v>
      </c>
      <c r="AS216" s="50">
        <v>833827.66549968754</v>
      </c>
      <c r="AT216" s="50">
        <v>309178.63196322526</v>
      </c>
      <c r="AU216" s="50">
        <v>132286.32533195283</v>
      </c>
      <c r="AV216" s="50">
        <v>148440.29457785795</v>
      </c>
      <c r="AW216" s="67">
        <v>1275292.6227948656</v>
      </c>
      <c r="AX216" s="50">
        <v>1270838.2227948657</v>
      </c>
      <c r="AY216" s="50">
        <v>4405</v>
      </c>
      <c r="AZ216" s="50">
        <v>1083630</v>
      </c>
      <c r="BA216" s="50">
        <v>0</v>
      </c>
      <c r="BB216" s="50">
        <v>0</v>
      </c>
      <c r="BC216" s="50">
        <v>1275292.6227948656</v>
      </c>
      <c r="BD216" s="50">
        <v>1275292.6227948659</v>
      </c>
      <c r="BE216" s="50">
        <v>0</v>
      </c>
      <c r="BF216" s="50">
        <v>1088084.4</v>
      </c>
      <c r="BG216" s="50">
        <v>955798.074668047</v>
      </c>
      <c r="BH216" s="50">
        <v>1143006.297462913</v>
      </c>
      <c r="BI216" s="50">
        <v>4646.36706285737</v>
      </c>
      <c r="BJ216" s="50">
        <v>4642.8220138200322</v>
      </c>
      <c r="BK216" s="50">
        <v>0.0007635548006762749</v>
      </c>
      <c r="BL216" s="50">
        <v>0.0042364451993237252</v>
      </c>
      <c r="BM216" s="50">
        <v>4838.5890138135464</v>
      </c>
      <c r="BN216" s="67">
        <v>1280131.2118086792</v>
      </c>
      <c r="BO216" s="50">
        <v>5185.6780967832492</v>
      </c>
      <c r="BP216" s="50" t="s">
        <v>325</v>
      </c>
      <c r="BQ216" s="50">
        <v>5203.7854138564189</v>
      </c>
      <c r="BR216" s="508">
        <v>-0.0068071999487824275</v>
      </c>
      <c r="BS216" s="50">
        <v>0</v>
      </c>
      <c r="BT216" s="50">
        <v>1280131.2118086792</v>
      </c>
      <c r="BU216" s="50">
        <v>0</v>
      </c>
      <c r="BV216" s="67">
        <v>1280131.2118086792</v>
      </c>
      <c r="BY216" s="40">
        <v>8732022</v>
      </c>
    </row>
    <row r="217" spans="1:77">
      <c r="A217" s="40">
        <v>142035</v>
      </c>
      <c r="B217" s="40">
        <v>8734011</v>
      </c>
      <c r="C217" s="40" t="s">
        <v>246</v>
      </c>
      <c r="D217" s="507">
        <v>930</v>
      </c>
      <c r="E217" s="507">
        <v>0</v>
      </c>
      <c r="F217" s="507">
        <v>930</v>
      </c>
      <c r="G217" s="50">
        <v>0</v>
      </c>
      <c r="H217" s="50">
        <v>2719089.913936886</v>
      </c>
      <c r="I217" s="50">
        <v>1944316.6006095556</v>
      </c>
      <c r="J217" s="50">
        <v>0</v>
      </c>
      <c r="K217" s="50">
        <v>105461.33839886099</v>
      </c>
      <c r="L217" s="50">
        <v>0</v>
      </c>
      <c r="M217" s="50">
        <v>244818.11074902309</v>
      </c>
      <c r="N217" s="50">
        <v>0</v>
      </c>
      <c r="O217" s="50">
        <v>0</v>
      </c>
      <c r="P217" s="50">
        <v>0</v>
      </c>
      <c r="Q217" s="50">
        <v>0</v>
      </c>
      <c r="R217" s="50">
        <v>0</v>
      </c>
      <c r="S217" s="50">
        <v>0</v>
      </c>
      <c r="T217" s="50">
        <v>47842.0967424</v>
      </c>
      <c r="U217" s="50">
        <v>7999.4822024136029</v>
      </c>
      <c r="V217" s="50">
        <v>7430.2306599197527</v>
      </c>
      <c r="W217" s="50">
        <v>0</v>
      </c>
      <c r="X217" s="50">
        <v>0</v>
      </c>
      <c r="Y217" s="50">
        <v>0</v>
      </c>
      <c r="Z217" s="50">
        <v>0</v>
      </c>
      <c r="AA217" s="50">
        <v>133424.19459176913</v>
      </c>
      <c r="AB217" s="50">
        <v>0</v>
      </c>
      <c r="AC217" s="50">
        <v>386614.858930136</v>
      </c>
      <c r="AD217" s="50">
        <v>0</v>
      </c>
      <c r="AE217" s="50">
        <v>0</v>
      </c>
      <c r="AF217" s="50">
        <v>127831.92533195284</v>
      </c>
      <c r="AG217" s="50">
        <v>0</v>
      </c>
      <c r="AH217" s="50">
        <v>0</v>
      </c>
      <c r="AI217" s="50">
        <v>0</v>
      </c>
      <c r="AJ217" s="50">
        <v>49920</v>
      </c>
      <c r="AK217" s="50">
        <v>0</v>
      </c>
      <c r="AL217" s="50">
        <v>0</v>
      </c>
      <c r="AM217" s="50">
        <v>0</v>
      </c>
      <c r="AN217" s="50">
        <v>0</v>
      </c>
      <c r="AO217" s="50">
        <v>0</v>
      </c>
      <c r="AP217" s="50">
        <v>0</v>
      </c>
      <c r="AQ217" s="50">
        <v>0</v>
      </c>
      <c r="AR217" s="50">
        <v>0</v>
      </c>
      <c r="AS217" s="50">
        <v>4663406.5145464418</v>
      </c>
      <c r="AT217" s="50">
        <v>933590.31227452261</v>
      </c>
      <c r="AU217" s="50">
        <v>177751.92533195284</v>
      </c>
      <c r="AV217" s="50">
        <v>536262.879509686</v>
      </c>
      <c r="AW217" s="67">
        <v>5774748.752152917</v>
      </c>
      <c r="AX217" s="50">
        <v>5724828.752152917</v>
      </c>
      <c r="AY217" s="50">
        <v>5715</v>
      </c>
      <c r="AZ217" s="50">
        <v>5314950</v>
      </c>
      <c r="BA217" s="50">
        <v>0</v>
      </c>
      <c r="BB217" s="50">
        <v>0</v>
      </c>
      <c r="BC217" s="50">
        <v>5774748.752152917</v>
      </c>
      <c r="BD217" s="50">
        <v>0</v>
      </c>
      <c r="BE217" s="50">
        <v>5774748.752152917</v>
      </c>
      <c r="BF217" s="50">
        <v>5364870</v>
      </c>
      <c r="BG217" s="50">
        <v>5187118.074668047</v>
      </c>
      <c r="BH217" s="50">
        <v>5596996.826820964</v>
      </c>
      <c r="BI217" s="50">
        <v>6018.2761578720047</v>
      </c>
      <c r="BJ217" s="50">
        <v>5848.4780922715472</v>
      </c>
      <c r="BK217" s="50">
        <v>0.029032863408488537</v>
      </c>
      <c r="BL217" s="50">
        <v>0</v>
      </c>
      <c r="BM217" s="50">
        <v>0</v>
      </c>
      <c r="BN217" s="67">
        <v>5774748.752152917</v>
      </c>
      <c r="BO217" s="50">
        <v>6155.7298410246422</v>
      </c>
      <c r="BP217" s="50" t="s">
        <v>325</v>
      </c>
      <c r="BQ217" s="50">
        <v>6209.40726037948</v>
      </c>
      <c r="BR217" s="508">
        <v>0.026907909351256309</v>
      </c>
      <c r="BS217" s="50">
        <v>0</v>
      </c>
      <c r="BT217" s="50">
        <v>5774748.752152917</v>
      </c>
      <c r="BU217" s="50">
        <v>0</v>
      </c>
      <c r="BV217" s="67">
        <v>5774748.752152917</v>
      </c>
      <c r="BY217" s="40">
        <v>8734011</v>
      </c>
    </row>
    <row r="218" spans="1:77">
      <c r="A218" s="40">
        <v>110717</v>
      </c>
      <c r="B218" s="40">
        <v>8732260</v>
      </c>
      <c r="C218" s="40" t="s">
        <v>76</v>
      </c>
      <c r="D218" s="507">
        <v>57</v>
      </c>
      <c r="E218" s="507">
        <v>57</v>
      </c>
      <c r="F218" s="507">
        <v>0</v>
      </c>
      <c r="G218" s="50">
        <v>193203.97127431785</v>
      </c>
      <c r="H218" s="50">
        <v>0</v>
      </c>
      <c r="I218" s="50">
        <v>0</v>
      </c>
      <c r="J218" s="50">
        <v>4314.3274799534011</v>
      </c>
      <c r="K218" s="50">
        <v>0</v>
      </c>
      <c r="L218" s="50">
        <v>6336.6684861815575</v>
      </c>
      <c r="M218" s="50">
        <v>0</v>
      </c>
      <c r="N218" s="50">
        <v>229.69799083085263</v>
      </c>
      <c r="O218" s="50">
        <v>0</v>
      </c>
      <c r="P218" s="50">
        <v>0</v>
      </c>
      <c r="Q218" s="50">
        <v>0</v>
      </c>
      <c r="R218" s="50">
        <v>0</v>
      </c>
      <c r="S218" s="50">
        <v>0</v>
      </c>
      <c r="T218" s="50">
        <v>0</v>
      </c>
      <c r="U218" s="50">
        <v>0</v>
      </c>
      <c r="V218" s="50">
        <v>0</v>
      </c>
      <c r="W218" s="50">
        <v>0</v>
      </c>
      <c r="X218" s="50">
        <v>0</v>
      </c>
      <c r="Y218" s="50">
        <v>0</v>
      </c>
      <c r="Z218" s="50">
        <v>687.84561384673736</v>
      </c>
      <c r="AA218" s="50">
        <v>0</v>
      </c>
      <c r="AB218" s="50">
        <v>10811.984297099905</v>
      </c>
      <c r="AC218" s="50">
        <v>0</v>
      </c>
      <c r="AD218" s="50">
        <v>0</v>
      </c>
      <c r="AE218" s="50">
        <v>0</v>
      </c>
      <c r="AF218" s="50">
        <v>127831.92533195284</v>
      </c>
      <c r="AG218" s="50">
        <v>56300</v>
      </c>
      <c r="AH218" s="50">
        <v>0</v>
      </c>
      <c r="AI218" s="50">
        <v>0</v>
      </c>
      <c r="AJ218" s="50">
        <v>13257</v>
      </c>
      <c r="AK218" s="50">
        <v>0</v>
      </c>
      <c r="AL218" s="50">
        <v>0</v>
      </c>
      <c r="AM218" s="50">
        <v>0</v>
      </c>
      <c r="AN218" s="50">
        <v>0</v>
      </c>
      <c r="AO218" s="50">
        <v>0</v>
      </c>
      <c r="AP218" s="50">
        <v>0</v>
      </c>
      <c r="AQ218" s="50">
        <v>0</v>
      </c>
      <c r="AR218" s="50">
        <v>0</v>
      </c>
      <c r="AS218" s="50">
        <v>193203.97127431785</v>
      </c>
      <c r="AT218" s="50">
        <v>22380.523867912452</v>
      </c>
      <c r="AU218" s="50">
        <v>197388.92533195284</v>
      </c>
      <c r="AV218" s="50">
        <v>17695.004299890665</v>
      </c>
      <c r="AW218" s="67">
        <v>412973.42047418316</v>
      </c>
      <c r="AX218" s="50">
        <v>399716.42047418316</v>
      </c>
      <c r="AY218" s="50">
        <v>4405</v>
      </c>
      <c r="AZ218" s="50">
        <v>251085</v>
      </c>
      <c r="BA218" s="50">
        <v>0</v>
      </c>
      <c r="BB218" s="50">
        <v>0</v>
      </c>
      <c r="BC218" s="50">
        <v>412973.42047418316</v>
      </c>
      <c r="BD218" s="50">
        <v>412973.42047418316</v>
      </c>
      <c r="BE218" s="50">
        <v>0</v>
      </c>
      <c r="BF218" s="50">
        <v>264342</v>
      </c>
      <c r="BG218" s="50">
        <v>66953.074668047164</v>
      </c>
      <c r="BH218" s="50">
        <v>215584.49514223033</v>
      </c>
      <c r="BI218" s="50">
        <v>3782.1841253022862</v>
      </c>
      <c r="BJ218" s="50">
        <v>3541.8590106039223</v>
      </c>
      <c r="BK218" s="50">
        <v>0.067852817963351422</v>
      </c>
      <c r="BL218" s="50">
        <v>0</v>
      </c>
      <c r="BM218" s="50">
        <v>0</v>
      </c>
      <c r="BN218" s="67">
        <v>412973.42047418316</v>
      </c>
      <c r="BO218" s="50">
        <v>7012.5687802488274</v>
      </c>
      <c r="BP218" s="50" t="s">
        <v>325</v>
      </c>
      <c r="BQ218" s="50">
        <v>7245.1477276172482</v>
      </c>
      <c r="BR218" s="508">
        <v>0.084298814169199154</v>
      </c>
      <c r="BS218" s="50">
        <v>-509.24999999999989</v>
      </c>
      <c r="BT218" s="50">
        <v>412464.17047418316</v>
      </c>
      <c r="BU218" s="50">
        <v>-570</v>
      </c>
      <c r="BV218" s="67">
        <v>411894.17047418316</v>
      </c>
      <c r="BY218" s="40">
        <v>8732260</v>
      </c>
    </row>
    <row r="219" spans="1:77">
      <c r="A219" s="40">
        <v>110807</v>
      </c>
      <c r="B219" s="40">
        <v>8733058</v>
      </c>
      <c r="C219" s="40" t="s">
        <v>113</v>
      </c>
      <c r="D219" s="507">
        <v>294</v>
      </c>
      <c r="E219" s="507">
        <v>294</v>
      </c>
      <c r="F219" s="507">
        <v>0</v>
      </c>
      <c r="G219" s="50">
        <v>996525.74657279742</v>
      </c>
      <c r="H219" s="50">
        <v>0</v>
      </c>
      <c r="I219" s="50">
        <v>0</v>
      </c>
      <c r="J219" s="50">
        <v>28282.813479694632</v>
      </c>
      <c r="K219" s="50">
        <v>0</v>
      </c>
      <c r="L219" s="50">
        <v>42948.5308507862</v>
      </c>
      <c r="M219" s="50">
        <v>0</v>
      </c>
      <c r="N219" s="50">
        <v>918.79196332340769</v>
      </c>
      <c r="O219" s="50">
        <v>1118.5293466545834</v>
      </c>
      <c r="P219" s="50">
        <v>0</v>
      </c>
      <c r="Q219" s="50">
        <v>0</v>
      </c>
      <c r="R219" s="50">
        <v>0</v>
      </c>
      <c r="S219" s="50">
        <v>0</v>
      </c>
      <c r="T219" s="50">
        <v>0</v>
      </c>
      <c r="U219" s="50">
        <v>0</v>
      </c>
      <c r="V219" s="50">
        <v>0</v>
      </c>
      <c r="W219" s="50">
        <v>0</v>
      </c>
      <c r="X219" s="50">
        <v>0</v>
      </c>
      <c r="Y219" s="50">
        <v>0</v>
      </c>
      <c r="Z219" s="50">
        <v>3447.2893325538676</v>
      </c>
      <c r="AA219" s="50">
        <v>0</v>
      </c>
      <c r="AB219" s="50">
        <v>94735.077019958771</v>
      </c>
      <c r="AC219" s="50">
        <v>0</v>
      </c>
      <c r="AD219" s="50">
        <v>1283.5124252861517</v>
      </c>
      <c r="AE219" s="50">
        <v>0</v>
      </c>
      <c r="AF219" s="50">
        <v>127831.92533195284</v>
      </c>
      <c r="AG219" s="50">
        <v>0</v>
      </c>
      <c r="AH219" s="50">
        <v>0</v>
      </c>
      <c r="AI219" s="50">
        <v>0</v>
      </c>
      <c r="AJ219" s="50">
        <v>29232</v>
      </c>
      <c r="AK219" s="50">
        <v>0</v>
      </c>
      <c r="AL219" s="50">
        <v>0</v>
      </c>
      <c r="AM219" s="50">
        <v>0</v>
      </c>
      <c r="AN219" s="50">
        <v>0</v>
      </c>
      <c r="AO219" s="50">
        <v>0</v>
      </c>
      <c r="AP219" s="50">
        <v>0</v>
      </c>
      <c r="AQ219" s="50">
        <v>0</v>
      </c>
      <c r="AR219" s="50">
        <v>0</v>
      </c>
      <c r="AS219" s="50">
        <v>996525.74657279742</v>
      </c>
      <c r="AT219" s="50">
        <v>172734.5444182576</v>
      </c>
      <c r="AU219" s="50">
        <v>157063.92533195284</v>
      </c>
      <c r="AV219" s="50">
        <v>111073.45486888086</v>
      </c>
      <c r="AW219" s="67">
        <v>1326324.2163230078</v>
      </c>
      <c r="AX219" s="50">
        <v>1297092.2163230078</v>
      </c>
      <c r="AY219" s="50">
        <v>4405</v>
      </c>
      <c r="AZ219" s="50">
        <v>1295070</v>
      </c>
      <c r="BA219" s="50">
        <v>0</v>
      </c>
      <c r="BB219" s="50">
        <v>0</v>
      </c>
      <c r="BC219" s="50">
        <v>1326324.2163230078</v>
      </c>
      <c r="BD219" s="50">
        <v>1326324.2163230081</v>
      </c>
      <c r="BE219" s="50">
        <v>0</v>
      </c>
      <c r="BF219" s="50">
        <v>1324302</v>
      </c>
      <c r="BG219" s="50">
        <v>1167238.0746680473</v>
      </c>
      <c r="BH219" s="50">
        <v>1169260.2909910551</v>
      </c>
      <c r="BI219" s="50">
        <v>3977.0758196974662</v>
      </c>
      <c r="BJ219" s="50">
        <v>3934.16299701809</v>
      </c>
      <c r="BK219" s="50">
        <v>0.010907738879121644</v>
      </c>
      <c r="BL219" s="50">
        <v>0</v>
      </c>
      <c r="BM219" s="50">
        <v>0</v>
      </c>
      <c r="BN219" s="67">
        <v>1326324.2163230078</v>
      </c>
      <c r="BO219" s="50">
        <v>4411.878286812952</v>
      </c>
      <c r="BP219" s="50" t="s">
        <v>325</v>
      </c>
      <c r="BQ219" s="50">
        <v>4511.3068582415235</v>
      </c>
      <c r="BR219" s="508">
        <v>0.0024141091554712446</v>
      </c>
      <c r="BS219" s="50">
        <v>-2685.1500000000005</v>
      </c>
      <c r="BT219" s="50">
        <v>1323639.0663230079</v>
      </c>
      <c r="BU219" s="50">
        <v>-2940</v>
      </c>
      <c r="BV219" s="67">
        <v>1320699.0663230079</v>
      </c>
      <c r="BY219" s="40">
        <v>8733058</v>
      </c>
    </row>
    <row r="220" spans="1:77">
      <c r="A220" s="40">
        <v>139634</v>
      </c>
      <c r="B220" s="40">
        <v>8732019</v>
      </c>
      <c r="C220" s="40" t="s">
        <v>152</v>
      </c>
      <c r="D220" s="507">
        <v>385</v>
      </c>
      <c r="E220" s="507">
        <v>385</v>
      </c>
      <c r="F220" s="507">
        <v>0</v>
      </c>
      <c r="G220" s="50">
        <v>1304974.1919405679</v>
      </c>
      <c r="H220" s="50">
        <v>0</v>
      </c>
      <c r="I220" s="50">
        <v>0</v>
      </c>
      <c r="J220" s="50">
        <v>34035.250119632365</v>
      </c>
      <c r="K220" s="50">
        <v>0</v>
      </c>
      <c r="L220" s="50">
        <v>51397.422165695047</v>
      </c>
      <c r="M220" s="50">
        <v>0</v>
      </c>
      <c r="N220" s="50">
        <v>1378.1879449851178</v>
      </c>
      <c r="O220" s="50">
        <v>279.6323366636471</v>
      </c>
      <c r="P220" s="50">
        <v>0</v>
      </c>
      <c r="Q220" s="50">
        <v>0</v>
      </c>
      <c r="R220" s="50">
        <v>0</v>
      </c>
      <c r="S220" s="50">
        <v>0</v>
      </c>
      <c r="T220" s="50">
        <v>0</v>
      </c>
      <c r="U220" s="50">
        <v>0</v>
      </c>
      <c r="V220" s="50">
        <v>0</v>
      </c>
      <c r="W220" s="50">
        <v>0</v>
      </c>
      <c r="X220" s="50">
        <v>0</v>
      </c>
      <c r="Y220" s="50">
        <v>0</v>
      </c>
      <c r="Z220" s="50">
        <v>25915.161965112507</v>
      </c>
      <c r="AA220" s="50">
        <v>0</v>
      </c>
      <c r="AB220" s="50">
        <v>131675.18647078922</v>
      </c>
      <c r="AC220" s="50">
        <v>0</v>
      </c>
      <c r="AD220" s="50">
        <v>0</v>
      </c>
      <c r="AE220" s="50">
        <v>0</v>
      </c>
      <c r="AF220" s="50">
        <v>127831.92533195284</v>
      </c>
      <c r="AG220" s="50">
        <v>0</v>
      </c>
      <c r="AH220" s="50">
        <v>0</v>
      </c>
      <c r="AI220" s="50">
        <v>0</v>
      </c>
      <c r="AJ220" s="50">
        <v>10444.8</v>
      </c>
      <c r="AK220" s="50">
        <v>0</v>
      </c>
      <c r="AL220" s="50">
        <v>0</v>
      </c>
      <c r="AM220" s="50">
        <v>0</v>
      </c>
      <c r="AN220" s="50">
        <v>0</v>
      </c>
      <c r="AO220" s="50">
        <v>0</v>
      </c>
      <c r="AP220" s="50">
        <v>0</v>
      </c>
      <c r="AQ220" s="50">
        <v>0</v>
      </c>
      <c r="AR220" s="50">
        <v>0</v>
      </c>
      <c r="AS220" s="50">
        <v>1304974.1919405679</v>
      </c>
      <c r="AT220" s="50">
        <v>244680.84100287792</v>
      </c>
      <c r="AU220" s="50">
        <v>138276.72533195282</v>
      </c>
      <c r="AV220" s="50">
        <v>147338.91786805855</v>
      </c>
      <c r="AW220" s="67">
        <v>1687931.7582753985</v>
      </c>
      <c r="AX220" s="50">
        <v>1677486.9582753985</v>
      </c>
      <c r="AY220" s="50">
        <v>4405</v>
      </c>
      <c r="AZ220" s="50">
        <v>1695925</v>
      </c>
      <c r="BA220" s="50">
        <v>18438.041724601528</v>
      </c>
      <c r="BB220" s="50">
        <v>0</v>
      </c>
      <c r="BC220" s="50">
        <v>1706369.8</v>
      </c>
      <c r="BD220" s="50">
        <v>1706369.8</v>
      </c>
      <c r="BE220" s="50">
        <v>0</v>
      </c>
      <c r="BF220" s="50">
        <v>1706369.8</v>
      </c>
      <c r="BG220" s="50">
        <v>1568093.0746680473</v>
      </c>
      <c r="BH220" s="50">
        <v>1568093.0746680473</v>
      </c>
      <c r="BI220" s="50">
        <v>4072.9690251118109</v>
      </c>
      <c r="BJ220" s="50">
        <v>4188.3660489814592</v>
      </c>
      <c r="BK220" s="50">
        <v>-0.027551800038516452</v>
      </c>
      <c r="BL220" s="50">
        <v>0.032551800038516453</v>
      </c>
      <c r="BM220" s="50">
        <v>52490.458834103927</v>
      </c>
      <c r="BN220" s="67">
        <v>1758860.2588341041</v>
      </c>
      <c r="BO220" s="50">
        <v>4541.3388541145559</v>
      </c>
      <c r="BP220" s="50" t="s">
        <v>325</v>
      </c>
      <c r="BQ220" s="50">
        <v>4568.4682047639062</v>
      </c>
      <c r="BR220" s="508">
        <v>0.0016884778673520451</v>
      </c>
      <c r="BS220" s="50">
        <v>0</v>
      </c>
      <c r="BT220" s="50">
        <v>1758860.2588341041</v>
      </c>
      <c r="BU220" s="50">
        <v>0</v>
      </c>
      <c r="BV220" s="67">
        <v>1758860.2588341041</v>
      </c>
      <c r="BY220" s="40">
        <v>8732019</v>
      </c>
    </row>
    <row r="221" spans="1:77">
      <c r="A221" s="40">
        <v>139555</v>
      </c>
      <c r="B221" s="40">
        <v>8732008</v>
      </c>
      <c r="C221" s="40" t="s">
        <v>147</v>
      </c>
      <c r="D221" s="507">
        <v>204</v>
      </c>
      <c r="E221" s="507">
        <v>204</v>
      </c>
      <c r="F221" s="507">
        <v>0</v>
      </c>
      <c r="G221" s="50">
        <v>691466.84456071653</v>
      </c>
      <c r="H221" s="50">
        <v>0</v>
      </c>
      <c r="I221" s="50">
        <v>0</v>
      </c>
      <c r="J221" s="50">
        <v>14381.091599844716</v>
      </c>
      <c r="K221" s="50">
        <v>0</v>
      </c>
      <c r="L221" s="50">
        <v>21826.302563514218</v>
      </c>
      <c r="M221" s="50">
        <v>0</v>
      </c>
      <c r="N221" s="50">
        <v>0</v>
      </c>
      <c r="O221" s="50">
        <v>0</v>
      </c>
      <c r="P221" s="50">
        <v>0</v>
      </c>
      <c r="Q221" s="50">
        <v>0</v>
      </c>
      <c r="R221" s="50">
        <v>0</v>
      </c>
      <c r="S221" s="50">
        <v>0</v>
      </c>
      <c r="T221" s="50">
        <v>0</v>
      </c>
      <c r="U221" s="50">
        <v>0</v>
      </c>
      <c r="V221" s="50">
        <v>0</v>
      </c>
      <c r="W221" s="50">
        <v>0</v>
      </c>
      <c r="X221" s="50">
        <v>0</v>
      </c>
      <c r="Y221" s="50">
        <v>0</v>
      </c>
      <c r="Z221" s="50">
        <v>14940.356273171941</v>
      </c>
      <c r="AA221" s="50">
        <v>0</v>
      </c>
      <c r="AB221" s="50">
        <v>55526.100881319944</v>
      </c>
      <c r="AC221" s="50">
        <v>0</v>
      </c>
      <c r="AD221" s="50">
        <v>0</v>
      </c>
      <c r="AE221" s="50">
        <v>0</v>
      </c>
      <c r="AF221" s="50">
        <v>127831.92533195284</v>
      </c>
      <c r="AG221" s="50">
        <v>0</v>
      </c>
      <c r="AH221" s="50">
        <v>0</v>
      </c>
      <c r="AI221" s="50">
        <v>0</v>
      </c>
      <c r="AJ221" s="50">
        <v>5068.8</v>
      </c>
      <c r="AK221" s="50">
        <v>0</v>
      </c>
      <c r="AL221" s="50">
        <v>0</v>
      </c>
      <c r="AM221" s="50">
        <v>0</v>
      </c>
      <c r="AN221" s="50">
        <v>0</v>
      </c>
      <c r="AO221" s="50">
        <v>0</v>
      </c>
      <c r="AP221" s="50">
        <v>0</v>
      </c>
      <c r="AQ221" s="50">
        <v>0</v>
      </c>
      <c r="AR221" s="50">
        <v>0</v>
      </c>
      <c r="AS221" s="50">
        <v>691466.84456071653</v>
      </c>
      <c r="AT221" s="50">
        <v>106673.85131785081</v>
      </c>
      <c r="AU221" s="50">
        <v>132900.72533195282</v>
      </c>
      <c r="AV221" s="50">
        <v>70095.495486572865</v>
      </c>
      <c r="AW221" s="67">
        <v>931041.4212105202</v>
      </c>
      <c r="AX221" s="50">
        <v>925972.62121052016</v>
      </c>
      <c r="AY221" s="50">
        <v>4405</v>
      </c>
      <c r="AZ221" s="50">
        <v>898620</v>
      </c>
      <c r="BA221" s="50">
        <v>0</v>
      </c>
      <c r="BB221" s="50">
        <v>0</v>
      </c>
      <c r="BC221" s="50">
        <v>931041.4212105202</v>
      </c>
      <c r="BD221" s="50">
        <v>931041.4212105202</v>
      </c>
      <c r="BE221" s="50">
        <v>0</v>
      </c>
      <c r="BF221" s="50">
        <v>903688.8</v>
      </c>
      <c r="BG221" s="50">
        <v>770788.07466804713</v>
      </c>
      <c r="BH221" s="50">
        <v>798140.69587856729</v>
      </c>
      <c r="BI221" s="50">
        <v>3912.4543915616046</v>
      </c>
      <c r="BJ221" s="50">
        <v>3828.2858293746567</v>
      </c>
      <c r="BK221" s="50">
        <v>0.021985966027175306</v>
      </c>
      <c r="BL221" s="50">
        <v>0</v>
      </c>
      <c r="BM221" s="50">
        <v>0</v>
      </c>
      <c r="BN221" s="67">
        <v>931041.4212105202</v>
      </c>
      <c r="BO221" s="50">
        <v>4539.0814765221576</v>
      </c>
      <c r="BP221" s="50" t="s">
        <v>325</v>
      </c>
      <c r="BQ221" s="50">
        <v>4563.9285353456871</v>
      </c>
      <c r="BR221" s="508">
        <v>0.033831005509502576</v>
      </c>
      <c r="BS221" s="50">
        <v>0</v>
      </c>
      <c r="BT221" s="50">
        <v>931041.4212105202</v>
      </c>
      <c r="BU221" s="50">
        <v>0</v>
      </c>
      <c r="BV221" s="67">
        <v>931041.4212105202</v>
      </c>
      <c r="BY221" s="40">
        <v>8732008</v>
      </c>
    </row>
    <row r="222" spans="1:77">
      <c r="A222" s="40">
        <v>110765</v>
      </c>
      <c r="B222" s="40">
        <v>8732335</v>
      </c>
      <c r="C222" s="40" t="s">
        <v>87</v>
      </c>
      <c r="D222" s="507">
        <v>209</v>
      </c>
      <c r="E222" s="507">
        <v>209</v>
      </c>
      <c r="F222" s="507">
        <v>0</v>
      </c>
      <c r="G222" s="50">
        <v>708414.56133916543</v>
      </c>
      <c r="H222" s="50">
        <v>0</v>
      </c>
      <c r="I222" s="50">
        <v>0</v>
      </c>
      <c r="J222" s="50">
        <v>6231.8063599326961</v>
      </c>
      <c r="K222" s="50">
        <v>0</v>
      </c>
      <c r="L222" s="50">
        <v>9152.9655911511472</v>
      </c>
      <c r="M222" s="50">
        <v>0</v>
      </c>
      <c r="N222" s="50">
        <v>1154.0115404723113</v>
      </c>
      <c r="O222" s="50">
        <v>280.97672289760675</v>
      </c>
      <c r="P222" s="50">
        <v>0</v>
      </c>
      <c r="Q222" s="50">
        <v>0</v>
      </c>
      <c r="R222" s="50">
        <v>0</v>
      </c>
      <c r="S222" s="50">
        <v>0</v>
      </c>
      <c r="T222" s="50">
        <v>0</v>
      </c>
      <c r="U222" s="50">
        <v>0</v>
      </c>
      <c r="V222" s="50">
        <v>0</v>
      </c>
      <c r="W222" s="50">
        <v>0</v>
      </c>
      <c r="X222" s="50">
        <v>0</v>
      </c>
      <c r="Y222" s="50">
        <v>0</v>
      </c>
      <c r="Z222" s="50">
        <v>28405.333952821751</v>
      </c>
      <c r="AA222" s="50">
        <v>0</v>
      </c>
      <c r="AB222" s="50">
        <v>63818.139006280464</v>
      </c>
      <c r="AC222" s="50">
        <v>0</v>
      </c>
      <c r="AD222" s="50">
        <v>0</v>
      </c>
      <c r="AE222" s="50">
        <v>0</v>
      </c>
      <c r="AF222" s="50">
        <v>127831.92533195284</v>
      </c>
      <c r="AG222" s="50">
        <v>0</v>
      </c>
      <c r="AH222" s="50">
        <v>0</v>
      </c>
      <c r="AI222" s="50">
        <v>0</v>
      </c>
      <c r="AJ222" s="50">
        <v>19394.5</v>
      </c>
      <c r="AK222" s="50">
        <v>0</v>
      </c>
      <c r="AL222" s="50">
        <v>0</v>
      </c>
      <c r="AM222" s="50">
        <v>0</v>
      </c>
      <c r="AN222" s="50">
        <v>0</v>
      </c>
      <c r="AO222" s="50">
        <v>0</v>
      </c>
      <c r="AP222" s="50">
        <v>0</v>
      </c>
      <c r="AQ222" s="50">
        <v>0</v>
      </c>
      <c r="AR222" s="50">
        <v>0</v>
      </c>
      <c r="AS222" s="50">
        <v>708414.56133916543</v>
      </c>
      <c r="AT222" s="50">
        <v>109043.23317355599</v>
      </c>
      <c r="AU222" s="50">
        <v>147226.42533195284</v>
      </c>
      <c r="AV222" s="50">
        <v>73837.754625811955</v>
      </c>
      <c r="AW222" s="67">
        <v>964684.21984467434</v>
      </c>
      <c r="AX222" s="50">
        <v>945289.71984467434</v>
      </c>
      <c r="AY222" s="50">
        <v>4405</v>
      </c>
      <c r="AZ222" s="50">
        <v>920645</v>
      </c>
      <c r="BA222" s="50">
        <v>0</v>
      </c>
      <c r="BB222" s="50">
        <v>0</v>
      </c>
      <c r="BC222" s="50">
        <v>964684.21984467434</v>
      </c>
      <c r="BD222" s="50">
        <v>964684.21984467423</v>
      </c>
      <c r="BE222" s="50">
        <v>0</v>
      </c>
      <c r="BF222" s="50">
        <v>940039.5</v>
      </c>
      <c r="BG222" s="50">
        <v>792813.07466804713</v>
      </c>
      <c r="BH222" s="50">
        <v>817457.79451272148</v>
      </c>
      <c r="BI222" s="50">
        <v>3911.2813134579974</v>
      </c>
      <c r="BJ222" s="50">
        <v>3845.2963075751068</v>
      </c>
      <c r="BK222" s="50">
        <v>0.017159927507511538</v>
      </c>
      <c r="BL222" s="50">
        <v>0</v>
      </c>
      <c r="BM222" s="50">
        <v>0</v>
      </c>
      <c r="BN222" s="67">
        <v>964684.21984467434</v>
      </c>
      <c r="BO222" s="50">
        <v>4522.9173198309782</v>
      </c>
      <c r="BP222" s="50" t="s">
        <v>325</v>
      </c>
      <c r="BQ222" s="50">
        <v>4615.7139705486807</v>
      </c>
      <c r="BR222" s="508">
        <v>0.012309390778601381</v>
      </c>
      <c r="BS222" s="50">
        <v>-1774.25</v>
      </c>
      <c r="BT222" s="50">
        <v>962909.96984467434</v>
      </c>
      <c r="BU222" s="50">
        <v>-2090</v>
      </c>
      <c r="BV222" s="67">
        <v>960819.96984467434</v>
      </c>
      <c r="BY222" s="40">
        <v>8732335</v>
      </c>
    </row>
    <row r="223" spans="1:77">
      <c r="A223" s="40">
        <v>134894</v>
      </c>
      <c r="B223" s="40">
        <v>8733389</v>
      </c>
      <c r="C223" s="40" t="s">
        <v>137</v>
      </c>
      <c r="D223" s="507">
        <v>405</v>
      </c>
      <c r="E223" s="507">
        <v>405</v>
      </c>
      <c r="F223" s="507">
        <v>0</v>
      </c>
      <c r="G223" s="50">
        <v>1372765.0590543638</v>
      </c>
      <c r="H223" s="50">
        <v>0</v>
      </c>
      <c r="I223" s="50">
        <v>0</v>
      </c>
      <c r="J223" s="50">
        <v>32597.140959647924</v>
      </c>
      <c r="K223" s="50">
        <v>0</v>
      </c>
      <c r="L223" s="50">
        <v>49989.273613210244</v>
      </c>
      <c r="M223" s="50">
        <v>0</v>
      </c>
      <c r="N223" s="50">
        <v>0</v>
      </c>
      <c r="O223" s="50">
        <v>0</v>
      </c>
      <c r="P223" s="50">
        <v>0</v>
      </c>
      <c r="Q223" s="50">
        <v>0</v>
      </c>
      <c r="R223" s="50">
        <v>0</v>
      </c>
      <c r="S223" s="50">
        <v>0</v>
      </c>
      <c r="T223" s="50">
        <v>0</v>
      </c>
      <c r="U223" s="50">
        <v>0</v>
      </c>
      <c r="V223" s="50">
        <v>0</v>
      </c>
      <c r="W223" s="50">
        <v>0</v>
      </c>
      <c r="X223" s="50">
        <v>0</v>
      </c>
      <c r="Y223" s="50">
        <v>0</v>
      </c>
      <c r="Z223" s="50">
        <v>65528.367799571563</v>
      </c>
      <c r="AA223" s="50">
        <v>0</v>
      </c>
      <c r="AB223" s="50">
        <v>111521.77949051006</v>
      </c>
      <c r="AC223" s="50">
        <v>0</v>
      </c>
      <c r="AD223" s="50">
        <v>11126.079242779597</v>
      </c>
      <c r="AE223" s="50">
        <v>0</v>
      </c>
      <c r="AF223" s="50">
        <v>127831.92533195284</v>
      </c>
      <c r="AG223" s="50">
        <v>0</v>
      </c>
      <c r="AH223" s="50">
        <v>0</v>
      </c>
      <c r="AI223" s="50">
        <v>0</v>
      </c>
      <c r="AJ223" s="50">
        <v>7307.9999999999982</v>
      </c>
      <c r="AK223" s="50">
        <v>0</v>
      </c>
      <c r="AL223" s="50">
        <v>0</v>
      </c>
      <c r="AM223" s="50">
        <v>0</v>
      </c>
      <c r="AN223" s="50">
        <v>0</v>
      </c>
      <c r="AO223" s="50">
        <v>0</v>
      </c>
      <c r="AP223" s="50">
        <v>0</v>
      </c>
      <c r="AQ223" s="50">
        <v>0</v>
      </c>
      <c r="AR223" s="50">
        <v>0</v>
      </c>
      <c r="AS223" s="50">
        <v>1372765.0590543638</v>
      </c>
      <c r="AT223" s="50">
        <v>270762.64110571938</v>
      </c>
      <c r="AU223" s="50">
        <v>135139.92533195284</v>
      </c>
      <c r="AV223" s="50">
        <v>140809.34577127718</v>
      </c>
      <c r="AW223" s="67">
        <v>1778667.6254920359</v>
      </c>
      <c r="AX223" s="50">
        <v>1771359.6254920359</v>
      </c>
      <c r="AY223" s="50">
        <v>4405</v>
      </c>
      <c r="AZ223" s="50">
        <v>1784025</v>
      </c>
      <c r="BA223" s="50">
        <v>12665.374507964123</v>
      </c>
      <c r="BB223" s="50">
        <v>0</v>
      </c>
      <c r="BC223" s="50">
        <v>1791333</v>
      </c>
      <c r="BD223" s="50">
        <v>1791333</v>
      </c>
      <c r="BE223" s="50">
        <v>0</v>
      </c>
      <c r="BF223" s="50">
        <v>1791333</v>
      </c>
      <c r="BG223" s="50">
        <v>1656193.0746680473</v>
      </c>
      <c r="BH223" s="50">
        <v>1656193.0746680473</v>
      </c>
      <c r="BI223" s="50">
        <v>4089.3656164643144</v>
      </c>
      <c r="BJ223" s="50">
        <v>4065.5655620150806</v>
      </c>
      <c r="BK223" s="50">
        <v>0.0058540574702815552</v>
      </c>
      <c r="BL223" s="50">
        <v>0</v>
      </c>
      <c r="BM223" s="50">
        <v>0</v>
      </c>
      <c r="BN223" s="67">
        <v>1791333</v>
      </c>
      <c r="BO223" s="50">
        <v>4405</v>
      </c>
      <c r="BP223" s="50" t="s">
        <v>325</v>
      </c>
      <c r="BQ223" s="50">
        <v>4423.0444444444447</v>
      </c>
      <c r="BR223" s="508">
        <v>0.0045179081675015276</v>
      </c>
      <c r="BS223" s="50">
        <v>-3637.1999999999989</v>
      </c>
      <c r="BT223" s="50">
        <v>1787695.8</v>
      </c>
      <c r="BU223" s="50">
        <v>-4050</v>
      </c>
      <c r="BV223" s="67">
        <v>1783645.8</v>
      </c>
      <c r="BY223" s="40">
        <v>8733389</v>
      </c>
    </row>
    <row r="224" spans="1:77">
      <c r="A224" s="40">
        <v>143941</v>
      </c>
      <c r="B224" s="40">
        <v>8732049</v>
      </c>
      <c r="C224" s="40" t="s">
        <v>172</v>
      </c>
      <c r="D224" s="507">
        <v>428</v>
      </c>
      <c r="E224" s="507">
        <v>428</v>
      </c>
      <c r="F224" s="507">
        <v>0</v>
      </c>
      <c r="G224" s="50">
        <v>1450724.5562352289</v>
      </c>
      <c r="H224" s="50">
        <v>0</v>
      </c>
      <c r="I224" s="50">
        <v>0</v>
      </c>
      <c r="J224" s="50">
        <v>62797.433319321804</v>
      </c>
      <c r="K224" s="50">
        <v>0</v>
      </c>
      <c r="L224" s="50">
        <v>94345.953016481217</v>
      </c>
      <c r="M224" s="50">
        <v>0</v>
      </c>
      <c r="N224" s="50">
        <v>459.39598166170526</v>
      </c>
      <c r="O224" s="50">
        <v>279.6323366636467</v>
      </c>
      <c r="P224" s="50">
        <v>0</v>
      </c>
      <c r="Q224" s="50">
        <v>0</v>
      </c>
      <c r="R224" s="50">
        <v>0</v>
      </c>
      <c r="S224" s="50">
        <v>0</v>
      </c>
      <c r="T224" s="50">
        <v>0</v>
      </c>
      <c r="U224" s="50">
        <v>0</v>
      </c>
      <c r="V224" s="50">
        <v>0</v>
      </c>
      <c r="W224" s="50">
        <v>0</v>
      </c>
      <c r="X224" s="50">
        <v>0</v>
      </c>
      <c r="Y224" s="50">
        <v>0</v>
      </c>
      <c r="Z224" s="50">
        <v>17522.720118187728</v>
      </c>
      <c r="AA224" s="50">
        <v>0</v>
      </c>
      <c r="AB224" s="50">
        <v>157252.77966654187</v>
      </c>
      <c r="AC224" s="50">
        <v>0</v>
      </c>
      <c r="AD224" s="50">
        <v>0</v>
      </c>
      <c r="AE224" s="50">
        <v>0</v>
      </c>
      <c r="AF224" s="50">
        <v>127831.92533195284</v>
      </c>
      <c r="AG224" s="50">
        <v>0</v>
      </c>
      <c r="AH224" s="50">
        <v>0</v>
      </c>
      <c r="AI224" s="50">
        <v>0</v>
      </c>
      <c r="AJ224" s="50">
        <v>11980.8</v>
      </c>
      <c r="AK224" s="50">
        <v>0</v>
      </c>
      <c r="AL224" s="50">
        <v>0</v>
      </c>
      <c r="AM224" s="50">
        <v>0</v>
      </c>
      <c r="AN224" s="50">
        <v>0</v>
      </c>
      <c r="AO224" s="50">
        <v>0</v>
      </c>
      <c r="AP224" s="50">
        <v>0</v>
      </c>
      <c r="AQ224" s="50">
        <v>0</v>
      </c>
      <c r="AR224" s="50">
        <v>0</v>
      </c>
      <c r="AS224" s="50">
        <v>1450724.5562352289</v>
      </c>
      <c r="AT224" s="50">
        <v>332657.91443885793</v>
      </c>
      <c r="AU224" s="50">
        <v>139812.72533195282</v>
      </c>
      <c r="AV224" s="50">
        <v>174075.83409638191</v>
      </c>
      <c r="AW224" s="67">
        <v>1923195.1960060396</v>
      </c>
      <c r="AX224" s="50">
        <v>1911214.3960060396</v>
      </c>
      <c r="AY224" s="50">
        <v>4405</v>
      </c>
      <c r="AZ224" s="50">
        <v>1885340</v>
      </c>
      <c r="BA224" s="50">
        <v>0</v>
      </c>
      <c r="BB224" s="50">
        <v>0</v>
      </c>
      <c r="BC224" s="50">
        <v>1923195.1960060396</v>
      </c>
      <c r="BD224" s="50">
        <v>1923195.1960060396</v>
      </c>
      <c r="BE224" s="50">
        <v>0</v>
      </c>
      <c r="BF224" s="50">
        <v>1897320.8</v>
      </c>
      <c r="BG224" s="50">
        <v>1757508.0746680473</v>
      </c>
      <c r="BH224" s="50">
        <v>1783382.4706740868</v>
      </c>
      <c r="BI224" s="50">
        <v>4166.781473537586</v>
      </c>
      <c r="BJ224" s="50">
        <v>4132.7561334886923</v>
      </c>
      <c r="BK224" s="50">
        <v>0.0082330868190306113</v>
      </c>
      <c r="BL224" s="50">
        <v>0</v>
      </c>
      <c r="BM224" s="50">
        <v>0</v>
      </c>
      <c r="BN224" s="67">
        <v>1923195.1960060396</v>
      </c>
      <c r="BO224" s="50">
        <v>4465.454196275793</v>
      </c>
      <c r="BP224" s="50" t="s">
        <v>325</v>
      </c>
      <c r="BQ224" s="50">
        <v>4493.4467196402793</v>
      </c>
      <c r="BR224" s="508">
        <v>0.0097277117612524222</v>
      </c>
      <c r="BS224" s="50">
        <v>0</v>
      </c>
      <c r="BT224" s="50">
        <v>1923195.1960060396</v>
      </c>
      <c r="BU224" s="50">
        <v>0</v>
      </c>
      <c r="BV224" s="67">
        <v>1923195.1960060396</v>
      </c>
      <c r="BY224" s="40">
        <v>8732049</v>
      </c>
    </row>
    <row r="225" spans="1:77">
      <c r="A225" s="40">
        <v>137867</v>
      </c>
      <c r="B225" s="40">
        <v>8734000</v>
      </c>
      <c r="C225" s="40" t="s">
        <v>235</v>
      </c>
      <c r="D225" s="507">
        <v>1284</v>
      </c>
      <c r="E225" s="507">
        <v>0</v>
      </c>
      <c r="F225" s="507">
        <v>1284</v>
      </c>
      <c r="G225" s="50">
        <v>0</v>
      </c>
      <c r="H225" s="50">
        <v>3894654.2704016906</v>
      </c>
      <c r="I225" s="50">
        <v>2525995.8052240489</v>
      </c>
      <c r="J225" s="50">
        <v>0</v>
      </c>
      <c r="K225" s="50">
        <v>210922.67679772238</v>
      </c>
      <c r="L225" s="50">
        <v>0</v>
      </c>
      <c r="M225" s="50">
        <v>486550.278925579</v>
      </c>
      <c r="N225" s="50">
        <v>0</v>
      </c>
      <c r="O225" s="50">
        <v>0</v>
      </c>
      <c r="P225" s="50">
        <v>0</v>
      </c>
      <c r="Q225" s="50">
        <v>0</v>
      </c>
      <c r="R225" s="50">
        <v>0</v>
      </c>
      <c r="S225" s="50">
        <v>0</v>
      </c>
      <c r="T225" s="50">
        <v>142744.95404113387</v>
      </c>
      <c r="U225" s="50">
        <v>132197.37124831113</v>
      </c>
      <c r="V225" s="50">
        <v>110387.03053731033</v>
      </c>
      <c r="W225" s="50">
        <v>62575.322856235311</v>
      </c>
      <c r="X225" s="50">
        <v>115368.25029153112</v>
      </c>
      <c r="Y225" s="50">
        <v>0</v>
      </c>
      <c r="Z225" s="50">
        <v>0</v>
      </c>
      <c r="AA225" s="50">
        <v>73573.01586781301</v>
      </c>
      <c r="AB225" s="50">
        <v>0</v>
      </c>
      <c r="AC225" s="50">
        <v>800294.40901776275</v>
      </c>
      <c r="AD225" s="50">
        <v>0</v>
      </c>
      <c r="AE225" s="50">
        <v>0</v>
      </c>
      <c r="AF225" s="50">
        <v>127831.92533195284</v>
      </c>
      <c r="AG225" s="50">
        <v>0</v>
      </c>
      <c r="AH225" s="50">
        <v>0</v>
      </c>
      <c r="AI225" s="50">
        <v>0</v>
      </c>
      <c r="AJ225" s="50">
        <v>77312</v>
      </c>
      <c r="AK225" s="50">
        <v>200280</v>
      </c>
      <c r="AL225" s="50">
        <v>0</v>
      </c>
      <c r="AM225" s="50">
        <v>0</v>
      </c>
      <c r="AN225" s="50">
        <v>0</v>
      </c>
      <c r="AO225" s="50">
        <v>0</v>
      </c>
      <c r="AP225" s="50">
        <v>0</v>
      </c>
      <c r="AQ225" s="50">
        <v>0</v>
      </c>
      <c r="AR225" s="50">
        <v>0</v>
      </c>
      <c r="AS225" s="50">
        <v>6420650.07562574</v>
      </c>
      <c r="AT225" s="50">
        <v>2134613.309583399</v>
      </c>
      <c r="AU225" s="50">
        <v>405423.92533195287</v>
      </c>
      <c r="AV225" s="50">
        <v>1237573.4808987591</v>
      </c>
      <c r="AW225" s="67">
        <v>8960687.3105410915</v>
      </c>
      <c r="AX225" s="50">
        <v>8683095.3105410915</v>
      </c>
      <c r="AY225" s="50">
        <v>5715</v>
      </c>
      <c r="AZ225" s="50">
        <v>7338060</v>
      </c>
      <c r="BA225" s="50">
        <v>0</v>
      </c>
      <c r="BB225" s="50">
        <v>0</v>
      </c>
      <c r="BC225" s="50">
        <v>8960687.3105410915</v>
      </c>
      <c r="BD225" s="50">
        <v>0</v>
      </c>
      <c r="BE225" s="50">
        <v>8960687.31054109</v>
      </c>
      <c r="BF225" s="50">
        <v>7615652</v>
      </c>
      <c r="BG225" s="50">
        <v>7410508.074668047</v>
      </c>
      <c r="BH225" s="50">
        <v>8755543.38520914</v>
      </c>
      <c r="BI225" s="50">
        <v>6818.9590227485505</v>
      </c>
      <c r="BJ225" s="50">
        <v>6704.7579673645878</v>
      </c>
      <c r="BK225" s="50">
        <v>0.017032837865264702</v>
      </c>
      <c r="BL225" s="50">
        <v>0</v>
      </c>
      <c r="BM225" s="50">
        <v>0</v>
      </c>
      <c r="BN225" s="67">
        <v>8960687.3105410915</v>
      </c>
      <c r="BO225" s="50">
        <v>6762.5352885834045</v>
      </c>
      <c r="BP225" s="50" t="s">
        <v>325</v>
      </c>
      <c r="BQ225" s="50">
        <v>6978.72843500085</v>
      </c>
      <c r="BR225" s="508">
        <v>0.01484284572964234</v>
      </c>
      <c r="BS225" s="50">
        <v>0</v>
      </c>
      <c r="BT225" s="50">
        <v>8960687.3105410915</v>
      </c>
      <c r="BU225" s="50">
        <v>0</v>
      </c>
      <c r="BV225" s="67">
        <v>8960687.3105410915</v>
      </c>
      <c r="BY225" s="40">
        <v>8734000</v>
      </c>
    </row>
    <row r="226" spans="1:77">
      <c r="A226" s="40">
        <v>143955</v>
      </c>
      <c r="B226" s="40">
        <v>8732050</v>
      </c>
      <c r="C226" s="40" t="s">
        <v>173</v>
      </c>
      <c r="D226" s="507">
        <v>118</v>
      </c>
      <c r="E226" s="507">
        <v>118</v>
      </c>
      <c r="F226" s="507">
        <v>0</v>
      </c>
      <c r="G226" s="50">
        <v>399966.11597139487</v>
      </c>
      <c r="H226" s="50">
        <v>0</v>
      </c>
      <c r="I226" s="50">
        <v>0</v>
      </c>
      <c r="J226" s="50">
        <v>17736.679639808437</v>
      </c>
      <c r="K226" s="50">
        <v>0</v>
      </c>
      <c r="L226" s="50">
        <v>27458.896773453445</v>
      </c>
      <c r="M226" s="50">
        <v>0</v>
      </c>
      <c r="N226" s="50">
        <v>1148.4899541542636</v>
      </c>
      <c r="O226" s="50">
        <v>2516.6910299728224</v>
      </c>
      <c r="P226" s="50">
        <v>2636.5334599715247</v>
      </c>
      <c r="Q226" s="50">
        <v>479.36971999482313</v>
      </c>
      <c r="R226" s="50">
        <v>0</v>
      </c>
      <c r="S226" s="50">
        <v>0</v>
      </c>
      <c r="T226" s="50">
        <v>0</v>
      </c>
      <c r="U226" s="50">
        <v>0</v>
      </c>
      <c r="V226" s="50">
        <v>0</v>
      </c>
      <c r="W226" s="50">
        <v>0</v>
      </c>
      <c r="X226" s="50">
        <v>0</v>
      </c>
      <c r="Y226" s="50">
        <v>0</v>
      </c>
      <c r="Z226" s="50">
        <v>0</v>
      </c>
      <c r="AA226" s="50">
        <v>0</v>
      </c>
      <c r="AB226" s="50">
        <v>54300.255976792258</v>
      </c>
      <c r="AC226" s="50">
        <v>0</v>
      </c>
      <c r="AD226" s="50">
        <v>4643.2949502998244</v>
      </c>
      <c r="AE226" s="50">
        <v>0</v>
      </c>
      <c r="AF226" s="50">
        <v>127831.92533195284</v>
      </c>
      <c r="AG226" s="50">
        <v>3047.6415220293675</v>
      </c>
      <c r="AH226" s="50">
        <v>0</v>
      </c>
      <c r="AI226" s="50">
        <v>0</v>
      </c>
      <c r="AJ226" s="50">
        <v>4224</v>
      </c>
      <c r="AK226" s="50">
        <v>0</v>
      </c>
      <c r="AL226" s="50">
        <v>0</v>
      </c>
      <c r="AM226" s="50">
        <v>0</v>
      </c>
      <c r="AN226" s="50">
        <v>0</v>
      </c>
      <c r="AO226" s="50">
        <v>0</v>
      </c>
      <c r="AP226" s="50">
        <v>0</v>
      </c>
      <c r="AQ226" s="50">
        <v>0</v>
      </c>
      <c r="AR226" s="50">
        <v>0</v>
      </c>
      <c r="AS226" s="50">
        <v>399966.11597139487</v>
      </c>
      <c r="AT226" s="50">
        <v>110920.2115044474</v>
      </c>
      <c r="AU226" s="50">
        <v>135103.56685398222</v>
      </c>
      <c r="AV226" s="50">
        <v>58038.452912236477</v>
      </c>
      <c r="AW226" s="67">
        <v>645989.89432982448</v>
      </c>
      <c r="AX226" s="50">
        <v>641765.89432982448</v>
      </c>
      <c r="AY226" s="50">
        <v>4405</v>
      </c>
      <c r="AZ226" s="50">
        <v>519790</v>
      </c>
      <c r="BA226" s="50">
        <v>0</v>
      </c>
      <c r="BB226" s="50">
        <v>0</v>
      </c>
      <c r="BC226" s="50">
        <v>645989.89432982448</v>
      </c>
      <c r="BD226" s="50">
        <v>645989.89432982448</v>
      </c>
      <c r="BE226" s="50">
        <v>0</v>
      </c>
      <c r="BF226" s="50">
        <v>524014</v>
      </c>
      <c r="BG226" s="50">
        <v>388910.43314601778</v>
      </c>
      <c r="BH226" s="50">
        <v>510886.32747584226</v>
      </c>
      <c r="BI226" s="50">
        <v>4329.5451481003583</v>
      </c>
      <c r="BJ226" s="50">
        <v>4216.9742907795426</v>
      </c>
      <c r="BK226" s="50">
        <v>0.026694698510956804</v>
      </c>
      <c r="BL226" s="50">
        <v>0</v>
      </c>
      <c r="BM226" s="50">
        <v>0</v>
      </c>
      <c r="BN226" s="67">
        <v>645989.89432982448</v>
      </c>
      <c r="BO226" s="50">
        <v>5438.6940197442755</v>
      </c>
      <c r="BP226" s="50" t="s">
        <v>325</v>
      </c>
      <c r="BQ226" s="50">
        <v>5474.4906299137665</v>
      </c>
      <c r="BR226" s="508">
        <v>0.050645745451945112</v>
      </c>
      <c r="BS226" s="50">
        <v>0</v>
      </c>
      <c r="BT226" s="50">
        <v>645989.89432982448</v>
      </c>
      <c r="BU226" s="50">
        <v>0</v>
      </c>
      <c r="BV226" s="67">
        <v>645989.89432982448</v>
      </c>
      <c r="BY226" s="40">
        <v>8732050</v>
      </c>
    </row>
    <row r="227" spans="1:77">
      <c r="A227" s="40">
        <v>146310</v>
      </c>
      <c r="B227" s="40">
        <v>8732078</v>
      </c>
      <c r="C227" s="40" t="s">
        <v>186</v>
      </c>
      <c r="D227" s="507">
        <v>238</v>
      </c>
      <c r="E227" s="507">
        <v>238</v>
      </c>
      <c r="F227" s="507">
        <v>0</v>
      </c>
      <c r="G227" s="50">
        <v>806711.31865416933</v>
      </c>
      <c r="H227" s="50">
        <v>0</v>
      </c>
      <c r="I227" s="50">
        <v>0</v>
      </c>
      <c r="J227" s="50">
        <v>61359.324159337346</v>
      </c>
      <c r="K227" s="50">
        <v>0</v>
      </c>
      <c r="L227" s="50">
        <v>90825.581635269133</v>
      </c>
      <c r="M227" s="50">
        <v>0</v>
      </c>
      <c r="N227" s="50">
        <v>4632.8916794697416</v>
      </c>
      <c r="O227" s="50">
        <v>6768.0504534862121</v>
      </c>
      <c r="P227" s="50">
        <v>23486.746514181421</v>
      </c>
      <c r="Q227" s="50">
        <v>25138.47311294881</v>
      </c>
      <c r="R227" s="50">
        <v>0</v>
      </c>
      <c r="S227" s="50">
        <v>0</v>
      </c>
      <c r="T227" s="50">
        <v>0</v>
      </c>
      <c r="U227" s="50">
        <v>0</v>
      </c>
      <c r="V227" s="50">
        <v>0</v>
      </c>
      <c r="W227" s="50">
        <v>0</v>
      </c>
      <c r="X227" s="50">
        <v>0</v>
      </c>
      <c r="Y227" s="50">
        <v>0</v>
      </c>
      <c r="Z227" s="50">
        <v>18594.900080372889</v>
      </c>
      <c r="AA227" s="50">
        <v>0</v>
      </c>
      <c r="AB227" s="50">
        <v>137998.55814350978</v>
      </c>
      <c r="AC227" s="50">
        <v>0</v>
      </c>
      <c r="AD227" s="50">
        <v>9173.338804250985</v>
      </c>
      <c r="AE227" s="50">
        <v>0</v>
      </c>
      <c r="AF227" s="50">
        <v>127831.92533195284</v>
      </c>
      <c r="AG227" s="50">
        <v>0</v>
      </c>
      <c r="AH227" s="50">
        <v>0</v>
      </c>
      <c r="AI227" s="50">
        <v>0</v>
      </c>
      <c r="AJ227" s="50">
        <v>5683.2</v>
      </c>
      <c r="AK227" s="50">
        <v>0</v>
      </c>
      <c r="AL227" s="50">
        <v>0</v>
      </c>
      <c r="AM227" s="50">
        <v>0</v>
      </c>
      <c r="AN227" s="50">
        <v>0</v>
      </c>
      <c r="AO227" s="50">
        <v>0</v>
      </c>
      <c r="AP227" s="50">
        <v>0</v>
      </c>
      <c r="AQ227" s="50">
        <v>0</v>
      </c>
      <c r="AR227" s="50">
        <v>0</v>
      </c>
      <c r="AS227" s="50">
        <v>806711.31865416933</v>
      </c>
      <c r="AT227" s="50">
        <v>377977.86458282633</v>
      </c>
      <c r="AU227" s="50">
        <v>133515.12533195285</v>
      </c>
      <c r="AV227" s="50">
        <v>170740.14218335488</v>
      </c>
      <c r="AW227" s="67">
        <v>1318204.3085689486</v>
      </c>
      <c r="AX227" s="50">
        <v>1312521.1085689487</v>
      </c>
      <c r="AY227" s="50">
        <v>4405</v>
      </c>
      <c r="AZ227" s="50">
        <v>1048390</v>
      </c>
      <c r="BA227" s="50">
        <v>0</v>
      </c>
      <c r="BB227" s="50">
        <v>0</v>
      </c>
      <c r="BC227" s="50">
        <v>1318204.3085689486</v>
      </c>
      <c r="BD227" s="50">
        <v>1318204.3085689486</v>
      </c>
      <c r="BE227" s="50">
        <v>0</v>
      </c>
      <c r="BF227" s="50">
        <v>1054073.2</v>
      </c>
      <c r="BG227" s="50">
        <v>920558.07466804713</v>
      </c>
      <c r="BH227" s="50">
        <v>1184689.1832369959</v>
      </c>
      <c r="BI227" s="50">
        <v>4977.6856438529239</v>
      </c>
      <c r="BJ227" s="50">
        <v>4737.29083461037</v>
      </c>
      <c r="BK227" s="50">
        <v>0.050745208102116732</v>
      </c>
      <c r="BL227" s="50">
        <v>0</v>
      </c>
      <c r="BM227" s="50">
        <v>0</v>
      </c>
      <c r="BN227" s="67">
        <v>1318204.3085689486</v>
      </c>
      <c r="BO227" s="50">
        <v>5514.794573819112</v>
      </c>
      <c r="BP227" s="50" t="s">
        <v>325</v>
      </c>
      <c r="BQ227" s="50">
        <v>5538.673565415751</v>
      </c>
      <c r="BR227" s="508">
        <v>0.043105519593392261</v>
      </c>
      <c r="BS227" s="50">
        <v>0</v>
      </c>
      <c r="BT227" s="50">
        <v>1318204.3085689486</v>
      </c>
      <c r="BU227" s="50">
        <v>0</v>
      </c>
      <c r="BV227" s="67">
        <v>1318204.3085689486</v>
      </c>
      <c r="BY227" s="40">
        <v>8732078</v>
      </c>
    </row>
    <row r="228" spans="1:77">
      <c r="A228" s="40">
        <v>136814</v>
      </c>
      <c r="B228" s="40">
        <v>8732001</v>
      </c>
      <c r="C228" s="40" t="s">
        <v>26</v>
      </c>
      <c r="D228" s="507">
        <v>521</v>
      </c>
      <c r="E228" s="507">
        <v>521</v>
      </c>
      <c r="F228" s="507">
        <v>0</v>
      </c>
      <c r="G228" s="50">
        <v>1765952.0883143791</v>
      </c>
      <c r="H228" s="50">
        <v>0</v>
      </c>
      <c r="I228" s="50">
        <v>0</v>
      </c>
      <c r="J228" s="50">
        <v>46019.493119502986</v>
      </c>
      <c r="K228" s="50">
        <v>0</v>
      </c>
      <c r="L228" s="50">
        <v>68999.279071754718</v>
      </c>
      <c r="M228" s="50">
        <v>0</v>
      </c>
      <c r="N228" s="50">
        <v>462.05657615009358</v>
      </c>
      <c r="O228" s="50">
        <v>1125.007315843706</v>
      </c>
      <c r="P228" s="50">
        <v>1767.8686391829667</v>
      </c>
      <c r="Q228" s="50">
        <v>0</v>
      </c>
      <c r="R228" s="50">
        <v>0</v>
      </c>
      <c r="S228" s="50">
        <v>0</v>
      </c>
      <c r="T228" s="50">
        <v>0</v>
      </c>
      <c r="U228" s="50">
        <v>0</v>
      </c>
      <c r="V228" s="50">
        <v>0</v>
      </c>
      <c r="W228" s="50">
        <v>0</v>
      </c>
      <c r="X228" s="50">
        <v>0</v>
      </c>
      <c r="Y228" s="50">
        <v>0</v>
      </c>
      <c r="Z228" s="50">
        <v>21649.665242777064</v>
      </c>
      <c r="AA228" s="50">
        <v>0</v>
      </c>
      <c r="AB228" s="50">
        <v>156321.65957763977</v>
      </c>
      <c r="AC228" s="50">
        <v>0</v>
      </c>
      <c r="AD228" s="50">
        <v>0</v>
      </c>
      <c r="AE228" s="50">
        <v>0</v>
      </c>
      <c r="AF228" s="50">
        <v>127831.92533195284</v>
      </c>
      <c r="AG228" s="50">
        <v>0</v>
      </c>
      <c r="AH228" s="50">
        <v>0</v>
      </c>
      <c r="AI228" s="50">
        <v>0</v>
      </c>
      <c r="AJ228" s="50">
        <v>33516</v>
      </c>
      <c r="AK228" s="50">
        <v>0</v>
      </c>
      <c r="AL228" s="50">
        <v>0</v>
      </c>
      <c r="AM228" s="50">
        <v>0</v>
      </c>
      <c r="AN228" s="50">
        <v>0</v>
      </c>
      <c r="AO228" s="50">
        <v>0</v>
      </c>
      <c r="AP228" s="50">
        <v>0</v>
      </c>
      <c r="AQ228" s="50">
        <v>0</v>
      </c>
      <c r="AR228" s="50">
        <v>0</v>
      </c>
      <c r="AS228" s="50">
        <v>1765952.0883143791</v>
      </c>
      <c r="AT228" s="50">
        <v>296345.02954285132</v>
      </c>
      <c r="AU228" s="50">
        <v>161347.92533195284</v>
      </c>
      <c r="AV228" s="50">
        <v>190319.948726309</v>
      </c>
      <c r="AW228" s="67">
        <v>2223645.0431891833</v>
      </c>
      <c r="AX228" s="50">
        <v>2190129.0431891833</v>
      </c>
      <c r="AY228" s="50">
        <v>4405</v>
      </c>
      <c r="AZ228" s="50">
        <v>2295005</v>
      </c>
      <c r="BA228" s="50">
        <v>104875.95681081666</v>
      </c>
      <c r="BB228" s="50">
        <v>0</v>
      </c>
      <c r="BC228" s="50">
        <v>2328521</v>
      </c>
      <c r="BD228" s="50">
        <v>2328521</v>
      </c>
      <c r="BE228" s="50">
        <v>0</v>
      </c>
      <c r="BF228" s="50">
        <v>2328521</v>
      </c>
      <c r="BG228" s="50">
        <v>2167173.074668047</v>
      </c>
      <c r="BH228" s="50">
        <v>2167173.074668047</v>
      </c>
      <c r="BI228" s="50">
        <v>4159.6412181728347</v>
      </c>
      <c r="BJ228" s="50">
        <v>4148.7297871153287</v>
      </c>
      <c r="BK228" s="50">
        <v>0.0026300654941166591</v>
      </c>
      <c r="BL228" s="50">
        <v>0.002369934505883341</v>
      </c>
      <c r="BM228" s="50">
        <v>5122.5855144748166</v>
      </c>
      <c r="BN228" s="67">
        <v>2333643.5855144747</v>
      </c>
      <c r="BO228" s="50">
        <v>4414.83221787807</v>
      </c>
      <c r="BP228" s="50" t="s">
        <v>325</v>
      </c>
      <c r="BQ228" s="50">
        <v>4479.1623522350765</v>
      </c>
      <c r="BR228" s="508">
        <v>0.0064152236646775052</v>
      </c>
      <c r="BS228" s="50">
        <v>-4718.5999999999995</v>
      </c>
      <c r="BT228" s="50">
        <v>2328924.9855144746</v>
      </c>
      <c r="BU228" s="50">
        <v>-5210</v>
      </c>
      <c r="BV228" s="67">
        <v>2323714.9855144746</v>
      </c>
      <c r="BY228" s="40">
        <v>8732001</v>
      </c>
    </row>
    <row r="229" spans="1:77">
      <c r="A229" s="40">
        <v>145246</v>
      </c>
      <c r="B229" s="40">
        <v>8733326</v>
      </c>
      <c r="C229" s="40" t="s">
        <v>626</v>
      </c>
      <c r="D229" s="507">
        <v>110</v>
      </c>
      <c r="E229" s="507">
        <v>110</v>
      </c>
      <c r="F229" s="507">
        <v>0</v>
      </c>
      <c r="G229" s="50">
        <v>372849.76912587654</v>
      </c>
      <c r="H229" s="50">
        <v>0</v>
      </c>
      <c r="I229" s="50">
        <v>0</v>
      </c>
      <c r="J229" s="50">
        <v>5752.4366399378732</v>
      </c>
      <c r="K229" s="50">
        <v>0</v>
      </c>
      <c r="L229" s="50">
        <v>8448.8913149087512</v>
      </c>
      <c r="M229" s="50">
        <v>0</v>
      </c>
      <c r="N229" s="50">
        <v>0</v>
      </c>
      <c r="O229" s="50">
        <v>0</v>
      </c>
      <c r="P229" s="50">
        <v>0</v>
      </c>
      <c r="Q229" s="50">
        <v>0</v>
      </c>
      <c r="R229" s="50">
        <v>0</v>
      </c>
      <c r="S229" s="50">
        <v>0</v>
      </c>
      <c r="T229" s="50">
        <v>0</v>
      </c>
      <c r="U229" s="50">
        <v>0</v>
      </c>
      <c r="V229" s="50">
        <v>0</v>
      </c>
      <c r="W229" s="50">
        <v>0</v>
      </c>
      <c r="X229" s="50">
        <v>0</v>
      </c>
      <c r="Y229" s="50">
        <v>0</v>
      </c>
      <c r="Z229" s="50">
        <v>3154.2685783487741</v>
      </c>
      <c r="AA229" s="50">
        <v>0</v>
      </c>
      <c r="AB229" s="50">
        <v>16821.632752422498</v>
      </c>
      <c r="AC229" s="50">
        <v>0</v>
      </c>
      <c r="AD229" s="50">
        <v>0</v>
      </c>
      <c r="AE229" s="50">
        <v>0</v>
      </c>
      <c r="AF229" s="50">
        <v>127831.92533195284</v>
      </c>
      <c r="AG229" s="50">
        <v>0</v>
      </c>
      <c r="AH229" s="50">
        <v>0</v>
      </c>
      <c r="AI229" s="50">
        <v>0</v>
      </c>
      <c r="AJ229" s="50">
        <v>2380.8</v>
      </c>
      <c r="AK229" s="50">
        <v>0</v>
      </c>
      <c r="AL229" s="50">
        <v>0</v>
      </c>
      <c r="AM229" s="50">
        <v>0</v>
      </c>
      <c r="AN229" s="50">
        <v>0</v>
      </c>
      <c r="AO229" s="50">
        <v>0</v>
      </c>
      <c r="AP229" s="50">
        <v>0</v>
      </c>
      <c r="AQ229" s="50">
        <v>0</v>
      </c>
      <c r="AR229" s="50">
        <v>0</v>
      </c>
      <c r="AS229" s="50">
        <v>372849.76912587654</v>
      </c>
      <c r="AT229" s="50">
        <v>34177.2292856179</v>
      </c>
      <c r="AU229" s="50">
        <v>130212.72533195284</v>
      </c>
      <c r="AV229" s="50">
        <v>31360.853681627377</v>
      </c>
      <c r="AW229" s="67">
        <v>537239.72374344722</v>
      </c>
      <c r="AX229" s="50">
        <v>534858.92374344717</v>
      </c>
      <c r="AY229" s="50">
        <v>4405</v>
      </c>
      <c r="AZ229" s="50">
        <v>484550</v>
      </c>
      <c r="BA229" s="50">
        <v>0</v>
      </c>
      <c r="BB229" s="50">
        <v>0</v>
      </c>
      <c r="BC229" s="50">
        <v>537239.72374344722</v>
      </c>
      <c r="BD229" s="50">
        <v>537239.72374344722</v>
      </c>
      <c r="BE229" s="50">
        <v>0</v>
      </c>
      <c r="BF229" s="50">
        <v>486930.8</v>
      </c>
      <c r="BG229" s="50">
        <v>356718.07466804719</v>
      </c>
      <c r="BH229" s="50">
        <v>407026.99841149437</v>
      </c>
      <c r="BI229" s="50">
        <v>3700.2454401044943</v>
      </c>
      <c r="BJ229" s="50">
        <v>3666.8820937970095</v>
      </c>
      <c r="BK229" s="50">
        <v>0.0090985598811380037</v>
      </c>
      <c r="BL229" s="50">
        <v>0</v>
      </c>
      <c r="BM229" s="50">
        <v>0</v>
      </c>
      <c r="BN229" s="67">
        <v>537239.72374344722</v>
      </c>
      <c r="BO229" s="50">
        <v>4862.3538522131557</v>
      </c>
      <c r="BP229" s="50" t="s">
        <v>325</v>
      </c>
      <c r="BQ229" s="50">
        <v>4883.9974885767933</v>
      </c>
      <c r="BR229" s="508">
        <v>0.023523133782708427</v>
      </c>
      <c r="BS229" s="50">
        <v>0</v>
      </c>
      <c r="BT229" s="50">
        <v>537239.72374344722</v>
      </c>
      <c r="BU229" s="50">
        <v>0</v>
      </c>
      <c r="BV229" s="67">
        <v>537239.72374344722</v>
      </c>
      <c r="BY229" s="40">
        <v>8733326</v>
      </c>
    </row>
    <row r="230" spans="1:77">
      <c r="A230" s="40">
        <v>110630</v>
      </c>
      <c r="B230" s="40">
        <v>8732064</v>
      </c>
      <c r="C230" s="40" t="s">
        <v>44</v>
      </c>
      <c r="D230" s="507">
        <v>87</v>
      </c>
      <c r="E230" s="507">
        <v>87</v>
      </c>
      <c r="F230" s="507">
        <v>0</v>
      </c>
      <c r="G230" s="50">
        <v>294890.27194501145</v>
      </c>
      <c r="H230" s="50">
        <v>0</v>
      </c>
      <c r="I230" s="50">
        <v>0</v>
      </c>
      <c r="J230" s="50">
        <v>11504.873279875745</v>
      </c>
      <c r="K230" s="50">
        <v>0</v>
      </c>
      <c r="L230" s="50">
        <v>16897.7826298175</v>
      </c>
      <c r="M230" s="50">
        <v>0</v>
      </c>
      <c r="N230" s="50">
        <v>1148.4899541542638</v>
      </c>
      <c r="O230" s="50">
        <v>18176.101883137035</v>
      </c>
      <c r="P230" s="50">
        <v>878.84448665717423</v>
      </c>
      <c r="Q230" s="50">
        <v>0</v>
      </c>
      <c r="R230" s="50">
        <v>0</v>
      </c>
      <c r="S230" s="50">
        <v>0</v>
      </c>
      <c r="T230" s="50">
        <v>0</v>
      </c>
      <c r="U230" s="50">
        <v>0</v>
      </c>
      <c r="V230" s="50">
        <v>0</v>
      </c>
      <c r="W230" s="50">
        <v>0</v>
      </c>
      <c r="X230" s="50">
        <v>0</v>
      </c>
      <c r="Y230" s="50">
        <v>0</v>
      </c>
      <c r="Z230" s="50">
        <v>1913.6863980173084</v>
      </c>
      <c r="AA230" s="50">
        <v>0</v>
      </c>
      <c r="AB230" s="50">
        <v>29106.730185935641</v>
      </c>
      <c r="AC230" s="50">
        <v>0</v>
      </c>
      <c r="AD230" s="50">
        <v>0</v>
      </c>
      <c r="AE230" s="50">
        <v>0</v>
      </c>
      <c r="AF230" s="50">
        <v>127831.92533195284</v>
      </c>
      <c r="AG230" s="50">
        <v>47204.806408544719</v>
      </c>
      <c r="AH230" s="50">
        <v>0</v>
      </c>
      <c r="AI230" s="50">
        <v>0</v>
      </c>
      <c r="AJ230" s="50">
        <v>13257</v>
      </c>
      <c r="AK230" s="50">
        <v>0</v>
      </c>
      <c r="AL230" s="50">
        <v>0</v>
      </c>
      <c r="AM230" s="50">
        <v>0</v>
      </c>
      <c r="AN230" s="50">
        <v>0</v>
      </c>
      <c r="AO230" s="50">
        <v>0</v>
      </c>
      <c r="AP230" s="50">
        <v>0</v>
      </c>
      <c r="AQ230" s="50">
        <v>0</v>
      </c>
      <c r="AR230" s="50">
        <v>0</v>
      </c>
      <c r="AS230" s="50">
        <v>294890.27194501145</v>
      </c>
      <c r="AT230" s="50">
        <v>79626.508817594673</v>
      </c>
      <c r="AU230" s="50">
        <v>188293.73174049755</v>
      </c>
      <c r="AV230" s="50">
        <v>48784.287734302408</v>
      </c>
      <c r="AW230" s="67">
        <v>562810.5125031037</v>
      </c>
      <c r="AX230" s="50">
        <v>549553.5125031037</v>
      </c>
      <c r="AY230" s="50">
        <v>4405</v>
      </c>
      <c r="AZ230" s="50">
        <v>383235</v>
      </c>
      <c r="BA230" s="50">
        <v>0</v>
      </c>
      <c r="BB230" s="50">
        <v>0</v>
      </c>
      <c r="BC230" s="50">
        <v>562810.5125031037</v>
      </c>
      <c r="BD230" s="50">
        <v>562810.51250310359</v>
      </c>
      <c r="BE230" s="50">
        <v>0</v>
      </c>
      <c r="BF230" s="50">
        <v>396492</v>
      </c>
      <c r="BG230" s="50">
        <v>208198.26825950245</v>
      </c>
      <c r="BH230" s="50">
        <v>374516.78076260618</v>
      </c>
      <c r="BI230" s="50">
        <v>4304.7905834782323</v>
      </c>
      <c r="BJ230" s="50">
        <v>4040.0195540852555</v>
      </c>
      <c r="BK230" s="50">
        <v>0.0655370663058403</v>
      </c>
      <c r="BL230" s="50">
        <v>0</v>
      </c>
      <c r="BM230" s="50">
        <v>0</v>
      </c>
      <c r="BN230" s="67">
        <v>562810.5125031037</v>
      </c>
      <c r="BO230" s="50">
        <v>6316.70704026556</v>
      </c>
      <c r="BP230" s="50" t="s">
        <v>325</v>
      </c>
      <c r="BQ230" s="50">
        <v>6469.0863506103869</v>
      </c>
      <c r="BR230" s="508">
        <v>0.045994053327634177</v>
      </c>
      <c r="BS230" s="50">
        <v>-824.99999999999989</v>
      </c>
      <c r="BT230" s="50">
        <v>561985.5125031037</v>
      </c>
      <c r="BU230" s="50">
        <v>-870</v>
      </c>
      <c r="BV230" s="67">
        <v>561115.5125031037</v>
      </c>
      <c r="BY230" s="40">
        <v>8732064</v>
      </c>
    </row>
    <row r="231" spans="1:77">
      <c r="A231" s="40">
        <v>145034</v>
      </c>
      <c r="B231" s="40">
        <v>8734010</v>
      </c>
      <c r="C231" s="40" t="s">
        <v>245</v>
      </c>
      <c r="D231" s="507">
        <v>449</v>
      </c>
      <c r="E231" s="507">
        <v>0</v>
      </c>
      <c r="F231" s="507">
        <v>449</v>
      </c>
      <c r="G231" s="50">
        <v>0</v>
      </c>
      <c r="H231" s="50">
        <v>1404942.7674823278</v>
      </c>
      <c r="I231" s="50">
        <v>834817.37699302251</v>
      </c>
      <c r="J231" s="50">
        <v>0</v>
      </c>
      <c r="K231" s="50">
        <v>77657.8946391614</v>
      </c>
      <c r="L231" s="50">
        <v>0</v>
      </c>
      <c r="M231" s="50">
        <v>178984.66920306729</v>
      </c>
      <c r="N231" s="50">
        <v>0</v>
      </c>
      <c r="O231" s="50">
        <v>0</v>
      </c>
      <c r="P231" s="50">
        <v>0</v>
      </c>
      <c r="Q231" s="50">
        <v>0</v>
      </c>
      <c r="R231" s="50">
        <v>0</v>
      </c>
      <c r="S231" s="50">
        <v>0</v>
      </c>
      <c r="T231" s="50">
        <v>1341.2276122213791</v>
      </c>
      <c r="U231" s="50">
        <v>1781.6307087716823</v>
      </c>
      <c r="V231" s="50">
        <v>620.56799968451935</v>
      </c>
      <c r="W231" s="50">
        <v>1361.2459347918459</v>
      </c>
      <c r="X231" s="50">
        <v>0</v>
      </c>
      <c r="Y231" s="50">
        <v>0</v>
      </c>
      <c r="Z231" s="50">
        <v>0</v>
      </c>
      <c r="AA231" s="50">
        <v>70332.5261054901</v>
      </c>
      <c r="AB231" s="50">
        <v>0</v>
      </c>
      <c r="AC231" s="50">
        <v>225675.66376441717</v>
      </c>
      <c r="AD231" s="50">
        <v>0</v>
      </c>
      <c r="AE231" s="50">
        <v>0</v>
      </c>
      <c r="AF231" s="50">
        <v>127831.92533195284</v>
      </c>
      <c r="AG231" s="50">
        <v>16764.019999999997</v>
      </c>
      <c r="AH231" s="50">
        <v>0</v>
      </c>
      <c r="AI231" s="50">
        <v>0</v>
      </c>
      <c r="AJ231" s="50">
        <v>14848</v>
      </c>
      <c r="AK231" s="50">
        <v>0</v>
      </c>
      <c r="AL231" s="50">
        <v>0</v>
      </c>
      <c r="AM231" s="50">
        <v>0</v>
      </c>
      <c r="AN231" s="50">
        <v>0</v>
      </c>
      <c r="AO231" s="50">
        <v>0</v>
      </c>
      <c r="AP231" s="50">
        <v>0</v>
      </c>
      <c r="AQ231" s="50">
        <v>0</v>
      </c>
      <c r="AR231" s="50">
        <v>0</v>
      </c>
      <c r="AS231" s="50">
        <v>2239760.14447535</v>
      </c>
      <c r="AT231" s="50">
        <v>557755.42596760532</v>
      </c>
      <c r="AU231" s="50">
        <v>159443.94533195283</v>
      </c>
      <c r="AV231" s="50">
        <v>265432.4179383337</v>
      </c>
      <c r="AW231" s="67">
        <v>2956959.5157749085</v>
      </c>
      <c r="AX231" s="50">
        <v>2942111.5157749085</v>
      </c>
      <c r="AY231" s="50">
        <v>5715</v>
      </c>
      <c r="AZ231" s="50">
        <v>2566035</v>
      </c>
      <c r="BA231" s="50">
        <v>0</v>
      </c>
      <c r="BB231" s="50">
        <v>0</v>
      </c>
      <c r="BC231" s="50">
        <v>2956959.5157749085</v>
      </c>
      <c r="BD231" s="50">
        <v>0</v>
      </c>
      <c r="BE231" s="50">
        <v>2956959.5157749085</v>
      </c>
      <c r="BF231" s="50">
        <v>2580883</v>
      </c>
      <c r="BG231" s="50">
        <v>2421439.054668047</v>
      </c>
      <c r="BH231" s="50">
        <v>2797515.5704429555</v>
      </c>
      <c r="BI231" s="50">
        <v>6230.5469274898787</v>
      </c>
      <c r="BJ231" s="50">
        <v>5979.0249237665375</v>
      </c>
      <c r="BK231" s="50">
        <v>0.042067395090384194</v>
      </c>
      <c r="BL231" s="50">
        <v>0</v>
      </c>
      <c r="BM231" s="50">
        <v>0</v>
      </c>
      <c r="BN231" s="67">
        <v>2956959.5157749085</v>
      </c>
      <c r="BO231" s="50">
        <v>6552.5868948216221</v>
      </c>
      <c r="BP231" s="50" t="s">
        <v>325</v>
      </c>
      <c r="BQ231" s="50">
        <v>6585.6559371378808</v>
      </c>
      <c r="BR231" s="508">
        <v>0.04438580081142729</v>
      </c>
      <c r="BS231" s="50">
        <v>0</v>
      </c>
      <c r="BT231" s="50">
        <v>2956959.5157749085</v>
      </c>
      <c r="BU231" s="50">
        <v>0</v>
      </c>
      <c r="BV231" s="67">
        <v>2956959.5157749085</v>
      </c>
      <c r="BY231" s="40">
        <v>8734010</v>
      </c>
    </row>
    <row r="232" spans="1:77">
      <c r="A232" s="40">
        <v>136802</v>
      </c>
      <c r="B232" s="40">
        <v>8732000</v>
      </c>
      <c r="C232" s="40" t="s">
        <v>24</v>
      </c>
      <c r="D232" s="507">
        <v>267</v>
      </c>
      <c r="E232" s="507">
        <v>267</v>
      </c>
      <c r="F232" s="507">
        <v>0</v>
      </c>
      <c r="G232" s="50">
        <v>905008.07596917311</v>
      </c>
      <c r="H232" s="50">
        <v>0</v>
      </c>
      <c r="I232" s="50">
        <v>0</v>
      </c>
      <c r="J232" s="50">
        <v>61359.32415933731</v>
      </c>
      <c r="K232" s="50">
        <v>0</v>
      </c>
      <c r="L232" s="50">
        <v>92937.8044639963</v>
      </c>
      <c r="M232" s="50">
        <v>0</v>
      </c>
      <c r="N232" s="50">
        <v>229.69799083085306</v>
      </c>
      <c r="O232" s="50">
        <v>0</v>
      </c>
      <c r="P232" s="50">
        <v>0</v>
      </c>
      <c r="Q232" s="50">
        <v>0</v>
      </c>
      <c r="R232" s="50">
        <v>0</v>
      </c>
      <c r="S232" s="50">
        <v>0</v>
      </c>
      <c r="T232" s="50">
        <v>0</v>
      </c>
      <c r="U232" s="50">
        <v>0</v>
      </c>
      <c r="V232" s="50">
        <v>0</v>
      </c>
      <c r="W232" s="50">
        <v>0</v>
      </c>
      <c r="X232" s="50">
        <v>0</v>
      </c>
      <c r="Y232" s="50">
        <v>0</v>
      </c>
      <c r="Z232" s="50">
        <v>22196.094135709445</v>
      </c>
      <c r="AA232" s="50">
        <v>0</v>
      </c>
      <c r="AB232" s="50">
        <v>136624.65560880123</v>
      </c>
      <c r="AC232" s="50">
        <v>0</v>
      </c>
      <c r="AD232" s="50">
        <v>9418.7161796732962</v>
      </c>
      <c r="AE232" s="50">
        <v>0</v>
      </c>
      <c r="AF232" s="50">
        <v>127831.92533195284</v>
      </c>
      <c r="AG232" s="50">
        <v>0</v>
      </c>
      <c r="AH232" s="50">
        <v>0</v>
      </c>
      <c r="AI232" s="50">
        <v>0</v>
      </c>
      <c r="AJ232" s="50">
        <v>4895.3799999999983</v>
      </c>
      <c r="AK232" s="50">
        <v>0</v>
      </c>
      <c r="AL232" s="50">
        <v>0</v>
      </c>
      <c r="AM232" s="50">
        <v>0</v>
      </c>
      <c r="AN232" s="50">
        <v>0</v>
      </c>
      <c r="AO232" s="50">
        <v>0</v>
      </c>
      <c r="AP232" s="50">
        <v>0</v>
      </c>
      <c r="AQ232" s="50">
        <v>0</v>
      </c>
      <c r="AR232" s="50">
        <v>0</v>
      </c>
      <c r="AS232" s="50">
        <v>905008.07596917311</v>
      </c>
      <c r="AT232" s="50">
        <v>322766.29253834841</v>
      </c>
      <c r="AU232" s="50">
        <v>132727.30533195284</v>
      </c>
      <c r="AV232" s="50">
        <v>131383.56593756744</v>
      </c>
      <c r="AW232" s="67">
        <v>1360501.6738394743</v>
      </c>
      <c r="AX232" s="50">
        <v>1355606.2938394744</v>
      </c>
      <c r="AY232" s="50">
        <v>4405</v>
      </c>
      <c r="AZ232" s="50">
        <v>1176135</v>
      </c>
      <c r="BA232" s="50">
        <v>0</v>
      </c>
      <c r="BB232" s="50">
        <v>0</v>
      </c>
      <c r="BC232" s="50">
        <v>1360501.6738394743</v>
      </c>
      <c r="BD232" s="50">
        <v>1360501.6738394741</v>
      </c>
      <c r="BE232" s="50">
        <v>0</v>
      </c>
      <c r="BF232" s="50">
        <v>1181030.38</v>
      </c>
      <c r="BG232" s="50">
        <v>1048303.0746680471</v>
      </c>
      <c r="BH232" s="50">
        <v>1227774.3685075217</v>
      </c>
      <c r="BI232" s="50">
        <v>4598.4058745600059</v>
      </c>
      <c r="BJ232" s="50">
        <v>4386.8581514010893</v>
      </c>
      <c r="BK232" s="50">
        <v>0.048223059843262035</v>
      </c>
      <c r="BL232" s="50">
        <v>0</v>
      </c>
      <c r="BM232" s="50">
        <v>0</v>
      </c>
      <c r="BN232" s="67">
        <v>1360501.6738394743</v>
      </c>
      <c r="BO232" s="50">
        <v>5077.1771304849226</v>
      </c>
      <c r="BP232" s="50" t="s">
        <v>325</v>
      </c>
      <c r="BQ232" s="50">
        <v>5095.51188703923</v>
      </c>
      <c r="BR232" s="508">
        <v>0.023039732217829512</v>
      </c>
      <c r="BS232" s="50">
        <v>-2784.599999999999</v>
      </c>
      <c r="BT232" s="50">
        <v>1357717.0738394742</v>
      </c>
      <c r="BU232" s="50">
        <v>-2670</v>
      </c>
      <c r="BV232" s="67">
        <v>1355047.0738394742</v>
      </c>
      <c r="BY232" s="40">
        <v>8732000</v>
      </c>
    </row>
    <row r="233" spans="1:77">
      <c r="A233" s="40">
        <v>144770</v>
      </c>
      <c r="B233" s="40">
        <v>8732051</v>
      </c>
      <c r="C233" s="40" t="s">
        <v>174</v>
      </c>
      <c r="D233" s="507">
        <v>455</v>
      </c>
      <c r="E233" s="507">
        <v>455</v>
      </c>
      <c r="F233" s="507">
        <v>0</v>
      </c>
      <c r="G233" s="50">
        <v>1542242.226838853</v>
      </c>
      <c r="H233" s="50">
        <v>0</v>
      </c>
      <c r="I233" s="50">
        <v>0</v>
      </c>
      <c r="J233" s="50">
        <v>60523.564385733742</v>
      </c>
      <c r="K233" s="50">
        <v>0</v>
      </c>
      <c r="L233" s="50">
        <v>89732.607693353639</v>
      </c>
      <c r="M233" s="50">
        <v>0</v>
      </c>
      <c r="N233" s="50">
        <v>0</v>
      </c>
      <c r="O233" s="50">
        <v>0</v>
      </c>
      <c r="P233" s="50">
        <v>524.76934570736887</v>
      </c>
      <c r="Q233" s="50">
        <v>0</v>
      </c>
      <c r="R233" s="50">
        <v>0</v>
      </c>
      <c r="S233" s="50">
        <v>0</v>
      </c>
      <c r="T233" s="50">
        <v>0</v>
      </c>
      <c r="U233" s="50">
        <v>0</v>
      </c>
      <c r="V233" s="50">
        <v>0</v>
      </c>
      <c r="W233" s="50">
        <v>0</v>
      </c>
      <c r="X233" s="50">
        <v>0</v>
      </c>
      <c r="Y233" s="50">
        <v>0</v>
      </c>
      <c r="Z233" s="50">
        <v>102350.86497300478</v>
      </c>
      <c r="AA233" s="50">
        <v>0</v>
      </c>
      <c r="AB233" s="50">
        <v>160650.13880338054</v>
      </c>
      <c r="AC233" s="50">
        <v>0</v>
      </c>
      <c r="AD233" s="50">
        <v>3462.2619202263609</v>
      </c>
      <c r="AE233" s="50">
        <v>0</v>
      </c>
      <c r="AF233" s="50">
        <v>127831.92533195284</v>
      </c>
      <c r="AG233" s="50">
        <v>0</v>
      </c>
      <c r="AH233" s="50">
        <v>0</v>
      </c>
      <c r="AI233" s="50">
        <v>0</v>
      </c>
      <c r="AJ233" s="50">
        <v>23347.2</v>
      </c>
      <c r="AK233" s="50">
        <v>0</v>
      </c>
      <c r="AL233" s="50">
        <v>0</v>
      </c>
      <c r="AM233" s="50">
        <v>0</v>
      </c>
      <c r="AN233" s="50">
        <v>0</v>
      </c>
      <c r="AO233" s="50">
        <v>0</v>
      </c>
      <c r="AP233" s="50">
        <v>0</v>
      </c>
      <c r="AQ233" s="50">
        <v>0</v>
      </c>
      <c r="AR233" s="50">
        <v>0</v>
      </c>
      <c r="AS233" s="50">
        <v>1542242.226838853</v>
      </c>
      <c r="AT233" s="50">
        <v>417244.20712140645</v>
      </c>
      <c r="AU233" s="50">
        <v>151179.12533195285</v>
      </c>
      <c r="AV233" s="50">
        <v>180246.2902890417</v>
      </c>
      <c r="AW233" s="67">
        <v>2110665.5592922121</v>
      </c>
      <c r="AX233" s="50">
        <v>2087318.3592922122</v>
      </c>
      <c r="AY233" s="50">
        <v>4405</v>
      </c>
      <c r="AZ233" s="50">
        <v>2004275</v>
      </c>
      <c r="BA233" s="50">
        <v>0</v>
      </c>
      <c r="BB233" s="50">
        <v>0</v>
      </c>
      <c r="BC233" s="50">
        <v>2110665.5592922121</v>
      </c>
      <c r="BD233" s="50">
        <v>2110665.5592922121</v>
      </c>
      <c r="BE233" s="50">
        <v>0</v>
      </c>
      <c r="BF233" s="50">
        <v>2027622.2</v>
      </c>
      <c r="BG233" s="50">
        <v>1876443.0746680473</v>
      </c>
      <c r="BH233" s="50">
        <v>1959486.4339602594</v>
      </c>
      <c r="BI233" s="50">
        <v>4306.5635911214495</v>
      </c>
      <c r="BJ233" s="50">
        <v>4214.56712429602</v>
      </c>
      <c r="BK233" s="50">
        <v>0.021828212509676502</v>
      </c>
      <c r="BL233" s="50">
        <v>0</v>
      </c>
      <c r="BM233" s="50">
        <v>0</v>
      </c>
      <c r="BN233" s="67">
        <v>2110665.5592922121</v>
      </c>
      <c r="BO233" s="50">
        <v>4587.5128775653011</v>
      </c>
      <c r="BP233" s="50" t="s">
        <v>325</v>
      </c>
      <c r="BQ233" s="50">
        <v>4638.8254050378291</v>
      </c>
      <c r="BR233" s="508">
        <v>0.0016617426312104389</v>
      </c>
      <c r="BS233" s="50">
        <v>0</v>
      </c>
      <c r="BT233" s="50">
        <v>2110665.5592922121</v>
      </c>
      <c r="BU233" s="50">
        <v>0</v>
      </c>
      <c r="BV233" s="67">
        <v>2110665.5592922121</v>
      </c>
      <c r="BY233" s="40">
        <v>8732051</v>
      </c>
    </row>
    <row r="234" spans="1:77">
      <c r="A234" s="40">
        <v>141500</v>
      </c>
      <c r="B234" s="40">
        <v>8732034</v>
      </c>
      <c r="C234" s="40" t="s">
        <v>163</v>
      </c>
      <c r="D234" s="507">
        <v>622</v>
      </c>
      <c r="E234" s="507">
        <v>622</v>
      </c>
      <c r="F234" s="507">
        <v>0</v>
      </c>
      <c r="G234" s="50">
        <v>2108295.9672390474</v>
      </c>
      <c r="H234" s="50">
        <v>0</v>
      </c>
      <c r="I234" s="50">
        <v>0</v>
      </c>
      <c r="J234" s="50">
        <v>23489.116279746329</v>
      </c>
      <c r="K234" s="50">
        <v>0</v>
      </c>
      <c r="L234" s="50">
        <v>38724.085193331819</v>
      </c>
      <c r="M234" s="50">
        <v>0</v>
      </c>
      <c r="N234" s="50">
        <v>7350.3357065872915</v>
      </c>
      <c r="O234" s="50">
        <v>3914.8527132910549</v>
      </c>
      <c r="P234" s="50">
        <v>0</v>
      </c>
      <c r="Q234" s="50">
        <v>0</v>
      </c>
      <c r="R234" s="50">
        <v>0</v>
      </c>
      <c r="S234" s="50">
        <v>1338.2404683188829</v>
      </c>
      <c r="T234" s="50">
        <v>0</v>
      </c>
      <c r="U234" s="50">
        <v>0</v>
      </c>
      <c r="V234" s="50">
        <v>0</v>
      </c>
      <c r="W234" s="50">
        <v>0</v>
      </c>
      <c r="X234" s="50">
        <v>0</v>
      </c>
      <c r="Y234" s="50">
        <v>0</v>
      </c>
      <c r="Z234" s="50">
        <v>71920.267424983816</v>
      </c>
      <c r="AA234" s="50">
        <v>0</v>
      </c>
      <c r="AB234" s="50">
        <v>173946.45155697854</v>
      </c>
      <c r="AC234" s="50">
        <v>0</v>
      </c>
      <c r="AD234" s="50">
        <v>3535.3430007277971</v>
      </c>
      <c r="AE234" s="50">
        <v>0</v>
      </c>
      <c r="AF234" s="50">
        <v>127831.92533195284</v>
      </c>
      <c r="AG234" s="50">
        <v>0</v>
      </c>
      <c r="AH234" s="50">
        <v>0</v>
      </c>
      <c r="AI234" s="50">
        <v>0</v>
      </c>
      <c r="AJ234" s="50">
        <v>5580.8</v>
      </c>
      <c r="AK234" s="50">
        <v>0</v>
      </c>
      <c r="AL234" s="50">
        <v>0</v>
      </c>
      <c r="AM234" s="50">
        <v>0</v>
      </c>
      <c r="AN234" s="50">
        <v>0</v>
      </c>
      <c r="AO234" s="50">
        <v>0</v>
      </c>
      <c r="AP234" s="50">
        <v>0</v>
      </c>
      <c r="AQ234" s="50">
        <v>0</v>
      </c>
      <c r="AR234" s="50">
        <v>0</v>
      </c>
      <c r="AS234" s="50">
        <v>2108295.9672390474</v>
      </c>
      <c r="AT234" s="50">
        <v>324218.69234396552</v>
      </c>
      <c r="AU234" s="50">
        <v>133412.72533195282</v>
      </c>
      <c r="AV234" s="50">
        <v>220447.55304843895</v>
      </c>
      <c r="AW234" s="67">
        <v>2565927.3849149658</v>
      </c>
      <c r="AX234" s="50">
        <v>2560346.584914966</v>
      </c>
      <c r="AY234" s="50">
        <v>4405</v>
      </c>
      <c r="AZ234" s="50">
        <v>2739910</v>
      </c>
      <c r="BA234" s="50">
        <v>179563.41508503398</v>
      </c>
      <c r="BB234" s="50">
        <v>0</v>
      </c>
      <c r="BC234" s="50">
        <v>2745490.8</v>
      </c>
      <c r="BD234" s="50">
        <v>2745490.8000000003</v>
      </c>
      <c r="BE234" s="50">
        <v>0</v>
      </c>
      <c r="BF234" s="50">
        <v>2745490.8</v>
      </c>
      <c r="BG234" s="50">
        <v>2612078.074668047</v>
      </c>
      <c r="BH234" s="50">
        <v>2612078.074668047</v>
      </c>
      <c r="BI234" s="50">
        <v>4199.4824351576317</v>
      </c>
      <c r="BJ234" s="50">
        <v>4161.5658419900283</v>
      </c>
      <c r="BK234" s="50">
        <v>0.0091111361942244323</v>
      </c>
      <c r="BL234" s="50">
        <v>0</v>
      </c>
      <c r="BM234" s="50">
        <v>0</v>
      </c>
      <c r="BN234" s="67">
        <v>2745490.8</v>
      </c>
      <c r="BO234" s="50">
        <v>4405</v>
      </c>
      <c r="BP234" s="50" t="s">
        <v>325</v>
      </c>
      <c r="BQ234" s="50">
        <v>4413.9723472668811</v>
      </c>
      <c r="BR234" s="508">
        <v>0.00651897392797518</v>
      </c>
      <c r="BS234" s="50">
        <v>0</v>
      </c>
      <c r="BT234" s="50">
        <v>2745490.8</v>
      </c>
      <c r="BU234" s="50">
        <v>0</v>
      </c>
      <c r="BV234" s="67">
        <v>2745490.8</v>
      </c>
      <c r="BY234" s="40">
        <v>8732034</v>
      </c>
    </row>
    <row r="235" spans="1:77">
      <c r="A235" s="40">
        <v>146050</v>
      </c>
      <c r="B235" s="40">
        <v>8732226</v>
      </c>
      <c r="C235" s="40" t="s">
        <v>206</v>
      </c>
      <c r="D235" s="507">
        <v>190</v>
      </c>
      <c r="E235" s="507">
        <v>190</v>
      </c>
      <c r="F235" s="507">
        <v>0</v>
      </c>
      <c r="G235" s="50">
        <v>644013.23758105957</v>
      </c>
      <c r="H235" s="50">
        <v>0</v>
      </c>
      <c r="I235" s="50">
        <v>0</v>
      </c>
      <c r="J235" s="50">
        <v>17257.3099198136</v>
      </c>
      <c r="K235" s="50">
        <v>0</v>
      </c>
      <c r="L235" s="50">
        <v>26050.748220968646</v>
      </c>
      <c r="M235" s="50">
        <v>0</v>
      </c>
      <c r="N235" s="50">
        <v>0</v>
      </c>
      <c r="O235" s="50">
        <v>5966.4867555505534</v>
      </c>
      <c r="P235" s="50">
        <v>0</v>
      </c>
      <c r="Q235" s="50">
        <v>0</v>
      </c>
      <c r="R235" s="50">
        <v>0</v>
      </c>
      <c r="S235" s="50">
        <v>0</v>
      </c>
      <c r="T235" s="50">
        <v>0</v>
      </c>
      <c r="U235" s="50">
        <v>0</v>
      </c>
      <c r="V235" s="50">
        <v>0</v>
      </c>
      <c r="W235" s="50">
        <v>0</v>
      </c>
      <c r="X235" s="50">
        <v>0</v>
      </c>
      <c r="Y235" s="50">
        <v>0</v>
      </c>
      <c r="Z235" s="50">
        <v>1325.9674483792508</v>
      </c>
      <c r="AA235" s="50">
        <v>0</v>
      </c>
      <c r="AB235" s="50">
        <v>69792.097798889779</v>
      </c>
      <c r="AC235" s="50">
        <v>0</v>
      </c>
      <c r="AD235" s="50">
        <v>0</v>
      </c>
      <c r="AE235" s="50">
        <v>0</v>
      </c>
      <c r="AF235" s="50">
        <v>127831.92533195284</v>
      </c>
      <c r="AG235" s="50">
        <v>0</v>
      </c>
      <c r="AH235" s="50">
        <v>0</v>
      </c>
      <c r="AI235" s="50">
        <v>0</v>
      </c>
      <c r="AJ235" s="50">
        <v>3875.84</v>
      </c>
      <c r="AK235" s="50">
        <v>0</v>
      </c>
      <c r="AL235" s="50">
        <v>0</v>
      </c>
      <c r="AM235" s="50">
        <v>0</v>
      </c>
      <c r="AN235" s="50">
        <v>0</v>
      </c>
      <c r="AO235" s="50">
        <v>0</v>
      </c>
      <c r="AP235" s="50">
        <v>0</v>
      </c>
      <c r="AQ235" s="50">
        <v>0</v>
      </c>
      <c r="AR235" s="50">
        <v>0</v>
      </c>
      <c r="AS235" s="50">
        <v>644013.23758105957</v>
      </c>
      <c r="AT235" s="50">
        <v>120392.61014360184</v>
      </c>
      <c r="AU235" s="50">
        <v>131707.76533195283</v>
      </c>
      <c r="AV235" s="50">
        <v>78852.9091451051</v>
      </c>
      <c r="AW235" s="67">
        <v>896113.6130566143</v>
      </c>
      <c r="AX235" s="50">
        <v>892237.77305661433</v>
      </c>
      <c r="AY235" s="50">
        <v>4405</v>
      </c>
      <c r="AZ235" s="50">
        <v>836950</v>
      </c>
      <c r="BA235" s="50">
        <v>0</v>
      </c>
      <c r="BB235" s="50">
        <v>0</v>
      </c>
      <c r="BC235" s="50">
        <v>896113.6130566143</v>
      </c>
      <c r="BD235" s="50">
        <v>896113.6130566143</v>
      </c>
      <c r="BE235" s="50">
        <v>0</v>
      </c>
      <c r="BF235" s="50">
        <v>840825.84</v>
      </c>
      <c r="BG235" s="50">
        <v>709118.07466804713</v>
      </c>
      <c r="BH235" s="50">
        <v>764405.84772466146</v>
      </c>
      <c r="BI235" s="50">
        <v>4023.1886722350605</v>
      </c>
      <c r="BJ235" s="50">
        <v>3895.719146187746</v>
      </c>
      <c r="BK235" s="50">
        <v>0.032720409573686292</v>
      </c>
      <c r="BL235" s="50">
        <v>0</v>
      </c>
      <c r="BM235" s="50">
        <v>0</v>
      </c>
      <c r="BN235" s="67">
        <v>896113.6130566143</v>
      </c>
      <c r="BO235" s="50">
        <v>4695.9882792453382</v>
      </c>
      <c r="BP235" s="50" t="s">
        <v>325</v>
      </c>
      <c r="BQ235" s="50">
        <v>4716.3874371400752</v>
      </c>
      <c r="BR235" s="508">
        <v>0.027415494602223811</v>
      </c>
      <c r="BS235" s="50">
        <v>0</v>
      </c>
      <c r="BT235" s="50">
        <v>896113.6130566143</v>
      </c>
      <c r="BU235" s="50">
        <v>0</v>
      </c>
      <c r="BV235" s="67">
        <v>896113.6130566143</v>
      </c>
      <c r="BY235" s="40">
        <v>8732226</v>
      </c>
    </row>
    <row r="236" spans="1:77">
      <c r="A236" s="40">
        <v>146929</v>
      </c>
      <c r="B236" s="40">
        <v>8732256</v>
      </c>
      <c r="C236" s="40" t="s">
        <v>208</v>
      </c>
      <c r="D236" s="507">
        <v>333</v>
      </c>
      <c r="E236" s="507">
        <v>333</v>
      </c>
      <c r="F236" s="507">
        <v>0</v>
      </c>
      <c r="G236" s="50">
        <v>1128717.937444699</v>
      </c>
      <c r="H236" s="50">
        <v>0</v>
      </c>
      <c r="I236" s="50">
        <v>0</v>
      </c>
      <c r="J236" s="50">
        <v>41705.165639549567</v>
      </c>
      <c r="K236" s="50">
        <v>0</v>
      </c>
      <c r="L236" s="50">
        <v>63366.684861815615</v>
      </c>
      <c r="M236" s="50">
        <v>0</v>
      </c>
      <c r="N236" s="50">
        <v>229.69799083085252</v>
      </c>
      <c r="O236" s="50">
        <v>35513.306756283106</v>
      </c>
      <c r="P236" s="50">
        <v>0</v>
      </c>
      <c r="Q236" s="50">
        <v>0</v>
      </c>
      <c r="R236" s="50">
        <v>0</v>
      </c>
      <c r="S236" s="50">
        <v>0</v>
      </c>
      <c r="T236" s="50">
        <v>0</v>
      </c>
      <c r="U236" s="50">
        <v>0</v>
      </c>
      <c r="V236" s="50">
        <v>0</v>
      </c>
      <c r="W236" s="50">
        <v>0</v>
      </c>
      <c r="X236" s="50">
        <v>0</v>
      </c>
      <c r="Y236" s="50">
        <v>0</v>
      </c>
      <c r="Z236" s="50">
        <v>2755.5198726131021</v>
      </c>
      <c r="AA236" s="50">
        <v>0</v>
      </c>
      <c r="AB236" s="50">
        <v>110211.0162326101</v>
      </c>
      <c r="AC236" s="50">
        <v>0</v>
      </c>
      <c r="AD236" s="50">
        <v>5681.43000016365</v>
      </c>
      <c r="AE236" s="50">
        <v>0</v>
      </c>
      <c r="AF236" s="50">
        <v>127831.92533195284</v>
      </c>
      <c r="AG236" s="50">
        <v>0</v>
      </c>
      <c r="AH236" s="50">
        <v>0</v>
      </c>
      <c r="AI236" s="50">
        <v>0</v>
      </c>
      <c r="AJ236" s="50">
        <v>5939.2</v>
      </c>
      <c r="AK236" s="50">
        <v>0</v>
      </c>
      <c r="AL236" s="50">
        <v>0</v>
      </c>
      <c r="AM236" s="50">
        <v>0</v>
      </c>
      <c r="AN236" s="50">
        <v>0</v>
      </c>
      <c r="AO236" s="50">
        <v>0</v>
      </c>
      <c r="AP236" s="50">
        <v>0</v>
      </c>
      <c r="AQ236" s="50">
        <v>0</v>
      </c>
      <c r="AR236" s="50">
        <v>0</v>
      </c>
      <c r="AS236" s="50">
        <v>1128717.937444699</v>
      </c>
      <c r="AT236" s="50">
        <v>259462.821353866</v>
      </c>
      <c r="AU236" s="50">
        <v>133771.12533195285</v>
      </c>
      <c r="AV236" s="50">
        <v>154632.47216182848</v>
      </c>
      <c r="AW236" s="67">
        <v>1521951.884130518</v>
      </c>
      <c r="AX236" s="50">
        <v>1516012.684130518</v>
      </c>
      <c r="AY236" s="50">
        <v>4405</v>
      </c>
      <c r="AZ236" s="50">
        <v>1466865</v>
      </c>
      <c r="BA236" s="50">
        <v>0</v>
      </c>
      <c r="BB236" s="50">
        <v>0</v>
      </c>
      <c r="BC236" s="50">
        <v>1521951.884130518</v>
      </c>
      <c r="BD236" s="50">
        <v>1521951.8841305177</v>
      </c>
      <c r="BE236" s="50">
        <v>0</v>
      </c>
      <c r="BF236" s="50">
        <v>1472804.2</v>
      </c>
      <c r="BG236" s="50">
        <v>1339033.0746680473</v>
      </c>
      <c r="BH236" s="50">
        <v>1388180.7587985652</v>
      </c>
      <c r="BI236" s="50">
        <v>4168.7109873830786</v>
      </c>
      <c r="BJ236" s="50">
        <v>4171.12428566075</v>
      </c>
      <c r="BK236" s="50">
        <v>-0.00057857261313628183</v>
      </c>
      <c r="BL236" s="50">
        <v>0.0055785726131362817</v>
      </c>
      <c r="BM236" s="50">
        <v>7748.5502620895741</v>
      </c>
      <c r="BN236" s="67">
        <v>1529700.4343926075</v>
      </c>
      <c r="BO236" s="50">
        <v>4575.859562740563</v>
      </c>
      <c r="BP236" s="50" t="s">
        <v>325</v>
      </c>
      <c r="BQ236" s="50">
        <v>4593.694998175999</v>
      </c>
      <c r="BR236" s="508">
        <v>0.0069983531252555409</v>
      </c>
      <c r="BS236" s="50">
        <v>0</v>
      </c>
      <c r="BT236" s="50">
        <v>1529700.4343926075</v>
      </c>
      <c r="BU236" s="50">
        <v>0</v>
      </c>
      <c r="BV236" s="67">
        <v>1529700.4343926075</v>
      </c>
      <c r="BY236" s="40">
        <v>8732256</v>
      </c>
    </row>
    <row r="237" spans="1:77">
      <c r="A237" s="40">
        <v>110621</v>
      </c>
      <c r="B237" s="40">
        <v>8732048</v>
      </c>
      <c r="C237" s="40" t="s">
        <v>40</v>
      </c>
      <c r="D237" s="507">
        <v>477</v>
      </c>
      <c r="E237" s="507">
        <v>477</v>
      </c>
      <c r="F237" s="507">
        <v>0</v>
      </c>
      <c r="G237" s="50">
        <v>1616812.1806640283</v>
      </c>
      <c r="H237" s="50">
        <v>0</v>
      </c>
      <c r="I237" s="50">
        <v>0</v>
      </c>
      <c r="J237" s="50">
        <v>40267.056479565232</v>
      </c>
      <c r="K237" s="50">
        <v>0</v>
      </c>
      <c r="L237" s="50">
        <v>60550.387756846081</v>
      </c>
      <c r="M237" s="50">
        <v>0</v>
      </c>
      <c r="N237" s="50">
        <v>0</v>
      </c>
      <c r="O237" s="50">
        <v>280.21979955579678</v>
      </c>
      <c r="P237" s="50">
        <v>0</v>
      </c>
      <c r="Q237" s="50">
        <v>0</v>
      </c>
      <c r="R237" s="50">
        <v>0</v>
      </c>
      <c r="S237" s="50">
        <v>0</v>
      </c>
      <c r="T237" s="50">
        <v>0</v>
      </c>
      <c r="U237" s="50">
        <v>0</v>
      </c>
      <c r="V237" s="50">
        <v>0</v>
      </c>
      <c r="W237" s="50">
        <v>0</v>
      </c>
      <c r="X237" s="50">
        <v>0</v>
      </c>
      <c r="Y237" s="50">
        <v>0</v>
      </c>
      <c r="Z237" s="50">
        <v>17090.518908990696</v>
      </c>
      <c r="AA237" s="50">
        <v>0</v>
      </c>
      <c r="AB237" s="50">
        <v>161741.9857215604</v>
      </c>
      <c r="AC237" s="50">
        <v>0</v>
      </c>
      <c r="AD237" s="50">
        <v>0</v>
      </c>
      <c r="AE237" s="50">
        <v>0</v>
      </c>
      <c r="AF237" s="50">
        <v>127831.92533195284</v>
      </c>
      <c r="AG237" s="50">
        <v>0</v>
      </c>
      <c r="AH237" s="50">
        <v>0</v>
      </c>
      <c r="AI237" s="50">
        <v>0</v>
      </c>
      <c r="AJ237" s="50">
        <v>110892</v>
      </c>
      <c r="AK237" s="50">
        <v>0</v>
      </c>
      <c r="AL237" s="50">
        <v>0</v>
      </c>
      <c r="AM237" s="50">
        <v>0</v>
      </c>
      <c r="AN237" s="50">
        <v>0</v>
      </c>
      <c r="AO237" s="50">
        <v>0</v>
      </c>
      <c r="AP237" s="50">
        <v>0</v>
      </c>
      <c r="AQ237" s="50">
        <v>0</v>
      </c>
      <c r="AR237" s="50">
        <v>0</v>
      </c>
      <c r="AS237" s="50">
        <v>1616812.1806640283</v>
      </c>
      <c r="AT237" s="50">
        <v>279930.16866651818</v>
      </c>
      <c r="AU237" s="50">
        <v>238723.92533195284</v>
      </c>
      <c r="AV237" s="50">
        <v>180084.53368785186</v>
      </c>
      <c r="AW237" s="67">
        <v>2135466.2746624993</v>
      </c>
      <c r="AX237" s="50">
        <v>2024574.2746624993</v>
      </c>
      <c r="AY237" s="50">
        <v>4405</v>
      </c>
      <c r="AZ237" s="50">
        <v>2101185</v>
      </c>
      <c r="BA237" s="50">
        <v>76610.725337500684</v>
      </c>
      <c r="BB237" s="50">
        <v>0</v>
      </c>
      <c r="BC237" s="50">
        <v>2212077</v>
      </c>
      <c r="BD237" s="50">
        <v>2212077.0000000005</v>
      </c>
      <c r="BE237" s="50">
        <v>0</v>
      </c>
      <c r="BF237" s="50">
        <v>2212077</v>
      </c>
      <c r="BG237" s="50">
        <v>1973353.0746680473</v>
      </c>
      <c r="BH237" s="50">
        <v>1973353.0746680473</v>
      </c>
      <c r="BI237" s="50">
        <v>4137.0085422810216</v>
      </c>
      <c r="BJ237" s="50">
        <v>4102.9582407273774</v>
      </c>
      <c r="BK237" s="50">
        <v>0.00829896371248656</v>
      </c>
      <c r="BL237" s="50">
        <v>0</v>
      </c>
      <c r="BM237" s="50">
        <v>0</v>
      </c>
      <c r="BN237" s="67">
        <v>2212077</v>
      </c>
      <c r="BO237" s="50">
        <v>4405</v>
      </c>
      <c r="BP237" s="50" t="s">
        <v>325</v>
      </c>
      <c r="BQ237" s="50">
        <v>4637.4779874213837</v>
      </c>
      <c r="BR237" s="508">
        <v>0.041229179990343034</v>
      </c>
      <c r="BS237" s="50">
        <v>-4302.0000000000009</v>
      </c>
      <c r="BT237" s="50">
        <v>2207775</v>
      </c>
      <c r="BU237" s="50">
        <v>-4770</v>
      </c>
      <c r="BV237" s="67">
        <v>2203005</v>
      </c>
      <c r="BY237" s="40">
        <v>8732048</v>
      </c>
    </row>
    <row r="238" spans="1:77">
      <c r="A238" s="40">
        <v>110698</v>
      </c>
      <c r="B238" s="40">
        <v>8732232</v>
      </c>
      <c r="C238" s="40" t="s">
        <v>70</v>
      </c>
      <c r="D238" s="507">
        <v>270</v>
      </c>
      <c r="E238" s="507">
        <v>270</v>
      </c>
      <c r="F238" s="507">
        <v>0</v>
      </c>
      <c r="G238" s="50">
        <v>915176.70603624242</v>
      </c>
      <c r="H238" s="50">
        <v>0</v>
      </c>
      <c r="I238" s="50">
        <v>0</v>
      </c>
      <c r="J238" s="50">
        <v>27324.074039704905</v>
      </c>
      <c r="K238" s="50">
        <v>0</v>
      </c>
      <c r="L238" s="50">
        <v>41540.382298301476</v>
      </c>
      <c r="M238" s="50">
        <v>0</v>
      </c>
      <c r="N238" s="50">
        <v>229.69799083085252</v>
      </c>
      <c r="O238" s="50">
        <v>279.63233666364653</v>
      </c>
      <c r="P238" s="50">
        <v>0</v>
      </c>
      <c r="Q238" s="50">
        <v>0</v>
      </c>
      <c r="R238" s="50">
        <v>0</v>
      </c>
      <c r="S238" s="50">
        <v>0</v>
      </c>
      <c r="T238" s="50">
        <v>0</v>
      </c>
      <c r="U238" s="50">
        <v>0</v>
      </c>
      <c r="V238" s="50">
        <v>0</v>
      </c>
      <c r="W238" s="50">
        <v>0</v>
      </c>
      <c r="X238" s="50">
        <v>0</v>
      </c>
      <c r="Y238" s="50">
        <v>0</v>
      </c>
      <c r="Z238" s="50">
        <v>16218.675526491565</v>
      </c>
      <c r="AA238" s="50">
        <v>0</v>
      </c>
      <c r="AB238" s="50">
        <v>74216.373073810915</v>
      </c>
      <c r="AC238" s="50">
        <v>0</v>
      </c>
      <c r="AD238" s="50">
        <v>0</v>
      </c>
      <c r="AE238" s="50">
        <v>0</v>
      </c>
      <c r="AF238" s="50">
        <v>127831.92533195284</v>
      </c>
      <c r="AG238" s="50">
        <v>0</v>
      </c>
      <c r="AH238" s="50">
        <v>0</v>
      </c>
      <c r="AI238" s="50">
        <v>0</v>
      </c>
      <c r="AJ238" s="50">
        <v>19885.5</v>
      </c>
      <c r="AK238" s="50">
        <v>0</v>
      </c>
      <c r="AL238" s="50">
        <v>0</v>
      </c>
      <c r="AM238" s="50">
        <v>0</v>
      </c>
      <c r="AN238" s="50">
        <v>0</v>
      </c>
      <c r="AO238" s="50">
        <v>0</v>
      </c>
      <c r="AP238" s="50">
        <v>0</v>
      </c>
      <c r="AQ238" s="50">
        <v>0</v>
      </c>
      <c r="AR238" s="50">
        <v>0</v>
      </c>
      <c r="AS238" s="50">
        <v>915176.70603624242</v>
      </c>
      <c r="AT238" s="50">
        <v>159808.83526580338</v>
      </c>
      <c r="AU238" s="50">
        <v>147717.42533195284</v>
      </c>
      <c r="AV238" s="50">
        <v>95576.413624810972</v>
      </c>
      <c r="AW238" s="67">
        <v>1222702.9666339986</v>
      </c>
      <c r="AX238" s="50">
        <v>1202817.4666339986</v>
      </c>
      <c r="AY238" s="50">
        <v>4405</v>
      </c>
      <c r="AZ238" s="50">
        <v>1189350</v>
      </c>
      <c r="BA238" s="50">
        <v>0</v>
      </c>
      <c r="BB238" s="50">
        <v>0</v>
      </c>
      <c r="BC238" s="50">
        <v>1222702.9666339986</v>
      </c>
      <c r="BD238" s="50">
        <v>1222702.9666339986</v>
      </c>
      <c r="BE238" s="50">
        <v>0</v>
      </c>
      <c r="BF238" s="50">
        <v>1209235.5</v>
      </c>
      <c r="BG238" s="50">
        <v>1061518.0746680473</v>
      </c>
      <c r="BH238" s="50">
        <v>1074985.5413020458</v>
      </c>
      <c r="BI238" s="50">
        <v>3981.427930748318</v>
      </c>
      <c r="BJ238" s="50">
        <v>3981.5176940686556</v>
      </c>
      <c r="BK238" s="50">
        <v>-2.2545000985766466E-05</v>
      </c>
      <c r="BL238" s="50">
        <v>0.0050225450009857668</v>
      </c>
      <c r="BM238" s="50">
        <v>5399.2849834838435</v>
      </c>
      <c r="BN238" s="67">
        <v>1228102.2516174824</v>
      </c>
      <c r="BO238" s="50">
        <v>4474.876857842527</v>
      </c>
      <c r="BP238" s="50" t="s">
        <v>325</v>
      </c>
      <c r="BQ238" s="50">
        <v>4548.5268578425275</v>
      </c>
      <c r="BR238" s="508">
        <v>0.013121024100032797</v>
      </c>
      <c r="BS238" s="50">
        <v>-2479.0499999999997</v>
      </c>
      <c r="BT238" s="50">
        <v>1225623.2016174824</v>
      </c>
      <c r="BU238" s="50">
        <v>-2700</v>
      </c>
      <c r="BV238" s="67">
        <v>1222923.2016174824</v>
      </c>
      <c r="BY238" s="40">
        <v>8732232</v>
      </c>
    </row>
    <row r="239" spans="1:77">
      <c r="A239" s="40">
        <v>146407</v>
      </c>
      <c r="B239" s="40">
        <v>8732079</v>
      </c>
      <c r="C239" s="40" t="s">
        <v>187</v>
      </c>
      <c r="D239" s="507">
        <v>798</v>
      </c>
      <c r="E239" s="507">
        <v>798</v>
      </c>
      <c r="F239" s="507">
        <v>0</v>
      </c>
      <c r="G239" s="50">
        <v>2704855.59784045</v>
      </c>
      <c r="H239" s="50">
        <v>0</v>
      </c>
      <c r="I239" s="50">
        <v>0</v>
      </c>
      <c r="J239" s="50">
        <v>132785.41243856616</v>
      </c>
      <c r="K239" s="50">
        <v>0</v>
      </c>
      <c r="L239" s="50">
        <v>199253.02017659834</v>
      </c>
      <c r="M239" s="50">
        <v>0</v>
      </c>
      <c r="N239" s="50">
        <v>27633.014575329704</v>
      </c>
      <c r="O239" s="50">
        <v>32518.851935025614</v>
      </c>
      <c r="P239" s="50">
        <v>59911.579427091718</v>
      </c>
      <c r="Q239" s="50">
        <v>10572.631663604427</v>
      </c>
      <c r="R239" s="50">
        <v>0</v>
      </c>
      <c r="S239" s="50">
        <v>0</v>
      </c>
      <c r="T239" s="50">
        <v>0</v>
      </c>
      <c r="U239" s="50">
        <v>0</v>
      </c>
      <c r="V239" s="50">
        <v>0</v>
      </c>
      <c r="W239" s="50">
        <v>0</v>
      </c>
      <c r="X239" s="50">
        <v>0</v>
      </c>
      <c r="Y239" s="50">
        <v>0</v>
      </c>
      <c r="Z239" s="50">
        <v>11488.228497931472</v>
      </c>
      <c r="AA239" s="50">
        <v>0</v>
      </c>
      <c r="AB239" s="50">
        <v>285882.66947472451</v>
      </c>
      <c r="AC239" s="50">
        <v>0</v>
      </c>
      <c r="AD239" s="50">
        <v>0</v>
      </c>
      <c r="AE239" s="50">
        <v>0</v>
      </c>
      <c r="AF239" s="50">
        <v>127831.92533195284</v>
      </c>
      <c r="AG239" s="50">
        <v>0</v>
      </c>
      <c r="AH239" s="50">
        <v>0</v>
      </c>
      <c r="AI239" s="50">
        <v>0</v>
      </c>
      <c r="AJ239" s="50">
        <v>10956.8</v>
      </c>
      <c r="AK239" s="50">
        <v>0</v>
      </c>
      <c r="AL239" s="50">
        <v>0</v>
      </c>
      <c r="AM239" s="50">
        <v>0</v>
      </c>
      <c r="AN239" s="50">
        <v>0</v>
      </c>
      <c r="AO239" s="50">
        <v>0</v>
      </c>
      <c r="AP239" s="50">
        <v>0</v>
      </c>
      <c r="AQ239" s="50">
        <v>0</v>
      </c>
      <c r="AR239" s="50">
        <v>0</v>
      </c>
      <c r="AS239" s="50">
        <v>2704855.59784045</v>
      </c>
      <c r="AT239" s="50">
        <v>760045.40818887181</v>
      </c>
      <c r="AU239" s="50">
        <v>138788.72533195282</v>
      </c>
      <c r="AV239" s="50">
        <v>422119.43859635806</v>
      </c>
      <c r="AW239" s="67">
        <v>3603689.7313612746</v>
      </c>
      <c r="AX239" s="50">
        <v>3592732.9313612748</v>
      </c>
      <c r="AY239" s="50">
        <v>4405</v>
      </c>
      <c r="AZ239" s="50">
        <v>3515190</v>
      </c>
      <c r="BA239" s="50">
        <v>0</v>
      </c>
      <c r="BB239" s="50">
        <v>0</v>
      </c>
      <c r="BC239" s="50">
        <v>3603689.7313612746</v>
      </c>
      <c r="BD239" s="50">
        <v>3603689.7313612751</v>
      </c>
      <c r="BE239" s="50">
        <v>0</v>
      </c>
      <c r="BF239" s="50">
        <v>3526146.8</v>
      </c>
      <c r="BG239" s="50">
        <v>3387358.074668047</v>
      </c>
      <c r="BH239" s="50">
        <v>3464901.0060293218</v>
      </c>
      <c r="BI239" s="50">
        <v>4341.98121056306</v>
      </c>
      <c r="BJ239" s="50">
        <v>4234.8769534891489</v>
      </c>
      <c r="BK239" s="50">
        <v>0.02529099623205508</v>
      </c>
      <c r="BL239" s="50">
        <v>0</v>
      </c>
      <c r="BM239" s="50">
        <v>0</v>
      </c>
      <c r="BN239" s="67">
        <v>3603689.7313612746</v>
      </c>
      <c r="BO239" s="50">
        <v>4502.1715931845547</v>
      </c>
      <c r="BP239" s="50" t="s">
        <v>325</v>
      </c>
      <c r="BQ239" s="50">
        <v>4515.9019189990913</v>
      </c>
      <c r="BR239" s="508">
        <v>0.023187639454045561</v>
      </c>
      <c r="BS239" s="50">
        <v>0</v>
      </c>
      <c r="BT239" s="50">
        <v>3603689.7313612746</v>
      </c>
      <c r="BU239" s="50">
        <v>0</v>
      </c>
      <c r="BV239" s="67">
        <v>3603689.7313612746</v>
      </c>
      <c r="BY239" s="40">
        <v>8732079</v>
      </c>
    </row>
    <row r="240" spans="1:77">
      <c r="A240" s="40">
        <v>131197</v>
      </c>
      <c r="B240" s="40">
        <v>8733392</v>
      </c>
      <c r="C240" s="40" t="s">
        <v>139</v>
      </c>
      <c r="D240" s="507">
        <v>333</v>
      </c>
      <c r="E240" s="507">
        <v>333</v>
      </c>
      <c r="F240" s="507">
        <v>0</v>
      </c>
      <c r="G240" s="50">
        <v>1128717.937444699</v>
      </c>
      <c r="H240" s="50">
        <v>0</v>
      </c>
      <c r="I240" s="50">
        <v>0</v>
      </c>
      <c r="J240" s="50">
        <v>32117.771239653117</v>
      </c>
      <c r="K240" s="50">
        <v>0</v>
      </c>
      <c r="L240" s="50">
        <v>48581.1250607253</v>
      </c>
      <c r="M240" s="50">
        <v>0</v>
      </c>
      <c r="N240" s="50">
        <v>0</v>
      </c>
      <c r="O240" s="50">
        <v>559.264673327294</v>
      </c>
      <c r="P240" s="50">
        <v>0</v>
      </c>
      <c r="Q240" s="50">
        <v>0</v>
      </c>
      <c r="R240" s="50">
        <v>0</v>
      </c>
      <c r="S240" s="50">
        <v>0</v>
      </c>
      <c r="T240" s="50">
        <v>0</v>
      </c>
      <c r="U240" s="50">
        <v>0</v>
      </c>
      <c r="V240" s="50">
        <v>0</v>
      </c>
      <c r="W240" s="50">
        <v>0</v>
      </c>
      <c r="X240" s="50">
        <v>0</v>
      </c>
      <c r="Y240" s="50">
        <v>0</v>
      </c>
      <c r="Z240" s="50">
        <v>17835.385476845055</v>
      </c>
      <c r="AA240" s="50">
        <v>0</v>
      </c>
      <c r="AB240" s="50">
        <v>116314.99044600612</v>
      </c>
      <c r="AC240" s="50">
        <v>0</v>
      </c>
      <c r="AD240" s="50">
        <v>0</v>
      </c>
      <c r="AE240" s="50">
        <v>0</v>
      </c>
      <c r="AF240" s="50">
        <v>127831.92533195284</v>
      </c>
      <c r="AG240" s="50">
        <v>0</v>
      </c>
      <c r="AH240" s="50">
        <v>0</v>
      </c>
      <c r="AI240" s="50">
        <v>0</v>
      </c>
      <c r="AJ240" s="50">
        <v>7055.9999999999982</v>
      </c>
      <c r="AK240" s="50">
        <v>0</v>
      </c>
      <c r="AL240" s="50">
        <v>0</v>
      </c>
      <c r="AM240" s="50">
        <v>0</v>
      </c>
      <c r="AN240" s="50">
        <v>0</v>
      </c>
      <c r="AO240" s="50">
        <v>0</v>
      </c>
      <c r="AP240" s="50">
        <v>0</v>
      </c>
      <c r="AQ240" s="50">
        <v>0</v>
      </c>
      <c r="AR240" s="50">
        <v>0</v>
      </c>
      <c r="AS240" s="50">
        <v>1128717.937444699</v>
      </c>
      <c r="AT240" s="50">
        <v>215408.53689655691</v>
      </c>
      <c r="AU240" s="50">
        <v>134887.92533195284</v>
      </c>
      <c r="AV240" s="50">
        <v>128554.160082418</v>
      </c>
      <c r="AW240" s="67">
        <v>1479014.3996732086</v>
      </c>
      <c r="AX240" s="50">
        <v>1471958.3996732086</v>
      </c>
      <c r="AY240" s="50">
        <v>4405</v>
      </c>
      <c r="AZ240" s="50">
        <v>1466865</v>
      </c>
      <c r="BA240" s="50">
        <v>0</v>
      </c>
      <c r="BB240" s="50">
        <v>0</v>
      </c>
      <c r="BC240" s="50">
        <v>1479014.3996732086</v>
      </c>
      <c r="BD240" s="50">
        <v>1479014.3996732088</v>
      </c>
      <c r="BE240" s="50">
        <v>0</v>
      </c>
      <c r="BF240" s="50">
        <v>1473921</v>
      </c>
      <c r="BG240" s="50">
        <v>1339033.0746680473</v>
      </c>
      <c r="BH240" s="50">
        <v>1344126.4743412558</v>
      </c>
      <c r="BI240" s="50">
        <v>4036.41583886263</v>
      </c>
      <c r="BJ240" s="50">
        <v>4018.7976242464729</v>
      </c>
      <c r="BK240" s="50">
        <v>0.0043839516849173768</v>
      </c>
      <c r="BL240" s="50">
        <v>0.0006160483150826233</v>
      </c>
      <c r="BM240" s="50">
        <v>824.43257719000462</v>
      </c>
      <c r="BN240" s="67">
        <v>1479838.8322503986</v>
      </c>
      <c r="BO240" s="50">
        <v>4422.7712680192153</v>
      </c>
      <c r="BP240" s="50" t="s">
        <v>325</v>
      </c>
      <c r="BQ240" s="50">
        <v>4443.9604572084045</v>
      </c>
      <c r="BR240" s="508">
        <v>0.0065549366026698141</v>
      </c>
      <c r="BS240" s="50">
        <v>-3042.1499999999996</v>
      </c>
      <c r="BT240" s="50">
        <v>1476796.6822503987</v>
      </c>
      <c r="BU240" s="50">
        <v>-3330</v>
      </c>
      <c r="BV240" s="67">
        <v>1473466.6822503987</v>
      </c>
      <c r="BY240" s="40">
        <v>8733392</v>
      </c>
    </row>
    <row r="241" spans="1:77">
      <c r="A241" s="40">
        <v>110804</v>
      </c>
      <c r="B241" s="40">
        <v>8733054</v>
      </c>
      <c r="C241" s="40" t="s">
        <v>112</v>
      </c>
      <c r="D241" s="507">
        <v>118</v>
      </c>
      <c r="E241" s="507">
        <v>118</v>
      </c>
      <c r="F241" s="507">
        <v>0</v>
      </c>
      <c r="G241" s="50">
        <v>399966.11597139487</v>
      </c>
      <c r="H241" s="50">
        <v>0</v>
      </c>
      <c r="I241" s="50">
        <v>0</v>
      </c>
      <c r="J241" s="50">
        <v>9587.3943998964733</v>
      </c>
      <c r="K241" s="50">
        <v>0</v>
      </c>
      <c r="L241" s="50">
        <v>14081.485524847943</v>
      </c>
      <c r="M241" s="50">
        <v>0</v>
      </c>
      <c r="N241" s="50">
        <v>0</v>
      </c>
      <c r="O241" s="50">
        <v>0</v>
      </c>
      <c r="P241" s="50">
        <v>0</v>
      </c>
      <c r="Q241" s="50">
        <v>0</v>
      </c>
      <c r="R241" s="50">
        <v>0</v>
      </c>
      <c r="S241" s="50">
        <v>0</v>
      </c>
      <c r="T241" s="50">
        <v>0</v>
      </c>
      <c r="U241" s="50">
        <v>0</v>
      </c>
      <c r="V241" s="50">
        <v>0</v>
      </c>
      <c r="W241" s="50">
        <v>0</v>
      </c>
      <c r="X241" s="50">
        <v>0</v>
      </c>
      <c r="Y241" s="50">
        <v>0</v>
      </c>
      <c r="Z241" s="50">
        <v>1380.8107591096673</v>
      </c>
      <c r="AA241" s="50">
        <v>0</v>
      </c>
      <c r="AB241" s="50">
        <v>59595.928403642094</v>
      </c>
      <c r="AC241" s="50">
        <v>0</v>
      </c>
      <c r="AD241" s="50">
        <v>0</v>
      </c>
      <c r="AE241" s="50">
        <v>0</v>
      </c>
      <c r="AF241" s="50">
        <v>127831.92533195284</v>
      </c>
      <c r="AG241" s="50">
        <v>20735.913885180238</v>
      </c>
      <c r="AH241" s="50">
        <v>0</v>
      </c>
      <c r="AI241" s="50">
        <v>0</v>
      </c>
      <c r="AJ241" s="50">
        <v>9942.75</v>
      </c>
      <c r="AK241" s="50">
        <v>0</v>
      </c>
      <c r="AL241" s="50">
        <v>0</v>
      </c>
      <c r="AM241" s="50">
        <v>0</v>
      </c>
      <c r="AN241" s="50">
        <v>0</v>
      </c>
      <c r="AO241" s="50">
        <v>0</v>
      </c>
      <c r="AP241" s="50">
        <v>0</v>
      </c>
      <c r="AQ241" s="50">
        <v>0</v>
      </c>
      <c r="AR241" s="50">
        <v>0</v>
      </c>
      <c r="AS241" s="50">
        <v>399966.11597139487</v>
      </c>
      <c r="AT241" s="50">
        <v>84645.619087496176</v>
      </c>
      <c r="AU241" s="50">
        <v>158510.58921713306</v>
      </c>
      <c r="AV241" s="50">
        <v>53183.022732397076</v>
      </c>
      <c r="AW241" s="67">
        <v>643122.32427602413</v>
      </c>
      <c r="AX241" s="50">
        <v>633179.57427602413</v>
      </c>
      <c r="AY241" s="50">
        <v>4405</v>
      </c>
      <c r="AZ241" s="50">
        <v>519790</v>
      </c>
      <c r="BA241" s="50">
        <v>0</v>
      </c>
      <c r="BB241" s="50">
        <v>0</v>
      </c>
      <c r="BC241" s="50">
        <v>643122.32427602413</v>
      </c>
      <c r="BD241" s="50">
        <v>643122.32427602413</v>
      </c>
      <c r="BE241" s="50">
        <v>0</v>
      </c>
      <c r="BF241" s="50">
        <v>529732.75</v>
      </c>
      <c r="BG241" s="50">
        <v>371222.16078286694</v>
      </c>
      <c r="BH241" s="50">
        <v>484611.73505889106</v>
      </c>
      <c r="BI241" s="50">
        <v>4106.8791106685685</v>
      </c>
      <c r="BJ241" s="50">
        <v>3873.3856989447472</v>
      </c>
      <c r="BK241" s="50">
        <v>0.060281477206732464</v>
      </c>
      <c r="BL241" s="50">
        <v>0</v>
      </c>
      <c r="BM241" s="50">
        <v>0</v>
      </c>
      <c r="BN241" s="67">
        <v>643122.32427602413</v>
      </c>
      <c r="BO241" s="50">
        <v>5365.9285955595269</v>
      </c>
      <c r="BP241" s="50" t="s">
        <v>325</v>
      </c>
      <c r="BQ241" s="50">
        <v>5450.1891887798656</v>
      </c>
      <c r="BR241" s="508">
        <v>0.027498534436723343</v>
      </c>
      <c r="BS241" s="50">
        <v>-1060.6</v>
      </c>
      <c r="BT241" s="50">
        <v>642061.72427602415</v>
      </c>
      <c r="BU241" s="50">
        <v>-1180</v>
      </c>
      <c r="BV241" s="67">
        <v>640881.72427602415</v>
      </c>
      <c r="BY241" s="40">
        <v>8733054</v>
      </c>
    </row>
    <row r="242" spans="1:77">
      <c r="A242" s="40">
        <v>141211</v>
      </c>
      <c r="B242" s="40">
        <v>8732027</v>
      </c>
      <c r="C242" s="40" t="s">
        <v>160</v>
      </c>
      <c r="D242" s="507">
        <v>227</v>
      </c>
      <c r="E242" s="507">
        <v>227</v>
      </c>
      <c r="F242" s="507">
        <v>0</v>
      </c>
      <c r="G242" s="50">
        <v>769426.34174158168</v>
      </c>
      <c r="H242" s="50">
        <v>0</v>
      </c>
      <c r="I242" s="50">
        <v>0</v>
      </c>
      <c r="J242" s="50">
        <v>25406.595159725654</v>
      </c>
      <c r="K242" s="50">
        <v>0</v>
      </c>
      <c r="L242" s="50">
        <v>38020.0109170894</v>
      </c>
      <c r="M242" s="50">
        <v>0</v>
      </c>
      <c r="N242" s="50">
        <v>9187.91963323409</v>
      </c>
      <c r="O242" s="50">
        <v>2516.6910299728206</v>
      </c>
      <c r="P242" s="50">
        <v>439.42224332858842</v>
      </c>
      <c r="Q242" s="50">
        <v>958.73943998964626</v>
      </c>
      <c r="R242" s="50">
        <v>0</v>
      </c>
      <c r="S242" s="50">
        <v>0</v>
      </c>
      <c r="T242" s="50">
        <v>0</v>
      </c>
      <c r="U242" s="50">
        <v>0</v>
      </c>
      <c r="V242" s="50">
        <v>0</v>
      </c>
      <c r="W242" s="50">
        <v>0</v>
      </c>
      <c r="X242" s="50">
        <v>0</v>
      </c>
      <c r="Y242" s="50">
        <v>0</v>
      </c>
      <c r="Z242" s="50">
        <v>6950.8609399249335</v>
      </c>
      <c r="AA242" s="50">
        <v>0</v>
      </c>
      <c r="AB242" s="50">
        <v>77445.849494533337</v>
      </c>
      <c r="AC242" s="50">
        <v>0</v>
      </c>
      <c r="AD242" s="50">
        <v>4133.6650167303542</v>
      </c>
      <c r="AE242" s="50">
        <v>0</v>
      </c>
      <c r="AF242" s="50">
        <v>127831.92533195284</v>
      </c>
      <c r="AG242" s="50">
        <v>0</v>
      </c>
      <c r="AH242" s="50">
        <v>0</v>
      </c>
      <c r="AI242" s="50">
        <v>0</v>
      </c>
      <c r="AJ242" s="50">
        <v>6092.8</v>
      </c>
      <c r="AK242" s="50">
        <v>0</v>
      </c>
      <c r="AL242" s="50">
        <v>0</v>
      </c>
      <c r="AM242" s="50">
        <v>0</v>
      </c>
      <c r="AN242" s="50">
        <v>0</v>
      </c>
      <c r="AO242" s="50">
        <v>0</v>
      </c>
      <c r="AP242" s="50">
        <v>0</v>
      </c>
      <c r="AQ242" s="50">
        <v>0</v>
      </c>
      <c r="AR242" s="50">
        <v>0</v>
      </c>
      <c r="AS242" s="50">
        <v>769426.34174158168</v>
      </c>
      <c r="AT242" s="50">
        <v>165059.75387452883</v>
      </c>
      <c r="AU242" s="50">
        <v>133924.72533195282</v>
      </c>
      <c r="AV242" s="50">
        <v>97185.952644610268</v>
      </c>
      <c r="AW242" s="67">
        <v>1068410.8209480634</v>
      </c>
      <c r="AX242" s="50">
        <v>1062318.0209480633</v>
      </c>
      <c r="AY242" s="50">
        <v>4405</v>
      </c>
      <c r="AZ242" s="50">
        <v>999935</v>
      </c>
      <c r="BA242" s="50">
        <v>0</v>
      </c>
      <c r="BB242" s="50">
        <v>0</v>
      </c>
      <c r="BC242" s="50">
        <v>1068410.8209480634</v>
      </c>
      <c r="BD242" s="50">
        <v>1068410.8209480634</v>
      </c>
      <c r="BE242" s="50">
        <v>0</v>
      </c>
      <c r="BF242" s="50">
        <v>1006027.8</v>
      </c>
      <c r="BG242" s="50">
        <v>872103.07466804713</v>
      </c>
      <c r="BH242" s="50">
        <v>934486.09561611048</v>
      </c>
      <c r="BI242" s="50">
        <v>4116.6788353132624</v>
      </c>
      <c r="BJ242" s="50">
        <v>3979.2958706854033</v>
      </c>
      <c r="BK242" s="50">
        <v>0.034524440778563155</v>
      </c>
      <c r="BL242" s="50">
        <v>0</v>
      </c>
      <c r="BM242" s="50">
        <v>0</v>
      </c>
      <c r="BN242" s="67">
        <v>1068410.8209480634</v>
      </c>
      <c r="BO242" s="50">
        <v>4679.8150702557859</v>
      </c>
      <c r="BP242" s="50" t="s">
        <v>325</v>
      </c>
      <c r="BQ242" s="50">
        <v>4706.6555988901473</v>
      </c>
      <c r="BR242" s="508">
        <v>0.021690447513031508</v>
      </c>
      <c r="BS242" s="50">
        <v>0</v>
      </c>
      <c r="BT242" s="50">
        <v>1068410.8209480634</v>
      </c>
      <c r="BU242" s="50">
        <v>0</v>
      </c>
      <c r="BV242" s="67">
        <v>1068410.8209480634</v>
      </c>
      <c r="BY242" s="40">
        <v>8732027</v>
      </c>
    </row>
    <row r="243" spans="1:77">
      <c r="A243" s="40">
        <v>110795</v>
      </c>
      <c r="B243" s="40">
        <v>8733032</v>
      </c>
      <c r="C243" s="40" t="s">
        <v>106</v>
      </c>
      <c r="D243" s="507">
        <v>201</v>
      </c>
      <c r="E243" s="507">
        <v>201</v>
      </c>
      <c r="F243" s="507">
        <v>0</v>
      </c>
      <c r="G243" s="50">
        <v>681298.21449364722</v>
      </c>
      <c r="H243" s="50">
        <v>0</v>
      </c>
      <c r="I243" s="50">
        <v>0</v>
      </c>
      <c r="J243" s="50">
        <v>10546.133839886112</v>
      </c>
      <c r="K243" s="50">
        <v>0</v>
      </c>
      <c r="L243" s="50">
        <v>17601.856906059864</v>
      </c>
      <c r="M243" s="50">
        <v>0</v>
      </c>
      <c r="N243" s="50">
        <v>0</v>
      </c>
      <c r="O243" s="50">
        <v>0</v>
      </c>
      <c r="P243" s="50">
        <v>0</v>
      </c>
      <c r="Q243" s="50">
        <v>0</v>
      </c>
      <c r="R243" s="50">
        <v>0</v>
      </c>
      <c r="S243" s="50">
        <v>0</v>
      </c>
      <c r="T243" s="50">
        <v>0</v>
      </c>
      <c r="U243" s="50">
        <v>0</v>
      </c>
      <c r="V243" s="50">
        <v>0</v>
      </c>
      <c r="W243" s="50">
        <v>0</v>
      </c>
      <c r="X243" s="50">
        <v>0</v>
      </c>
      <c r="Y243" s="50">
        <v>0</v>
      </c>
      <c r="Z243" s="50">
        <v>6540.83824403049</v>
      </c>
      <c r="AA243" s="50">
        <v>0</v>
      </c>
      <c r="AB243" s="50">
        <v>61799.141246185267</v>
      </c>
      <c r="AC243" s="50">
        <v>0</v>
      </c>
      <c r="AD243" s="50">
        <v>0</v>
      </c>
      <c r="AE243" s="50">
        <v>0</v>
      </c>
      <c r="AF243" s="50">
        <v>127831.92533195284</v>
      </c>
      <c r="AG243" s="50">
        <v>0</v>
      </c>
      <c r="AH243" s="50">
        <v>0</v>
      </c>
      <c r="AI243" s="50">
        <v>0</v>
      </c>
      <c r="AJ243" s="50">
        <v>18289.75</v>
      </c>
      <c r="AK243" s="50">
        <v>0</v>
      </c>
      <c r="AL243" s="50">
        <v>0</v>
      </c>
      <c r="AM243" s="50">
        <v>0</v>
      </c>
      <c r="AN243" s="50">
        <v>0</v>
      </c>
      <c r="AO243" s="50">
        <v>0</v>
      </c>
      <c r="AP243" s="50">
        <v>0</v>
      </c>
      <c r="AQ243" s="50">
        <v>0</v>
      </c>
      <c r="AR243" s="50">
        <v>0</v>
      </c>
      <c r="AS243" s="50">
        <v>681298.21449364722</v>
      </c>
      <c r="AT243" s="50">
        <v>96487.970236161724</v>
      </c>
      <c r="AU243" s="50">
        <v>146121.67533195284</v>
      </c>
      <c r="AV243" s="50">
        <v>71502.3055049968</v>
      </c>
      <c r="AW243" s="67">
        <v>923907.86006176181</v>
      </c>
      <c r="AX243" s="50">
        <v>905618.11006176181</v>
      </c>
      <c r="AY243" s="50">
        <v>4405</v>
      </c>
      <c r="AZ243" s="50">
        <v>885405</v>
      </c>
      <c r="BA243" s="50">
        <v>0</v>
      </c>
      <c r="BB243" s="50">
        <v>0</v>
      </c>
      <c r="BC243" s="50">
        <v>923907.86006176181</v>
      </c>
      <c r="BD243" s="50">
        <v>923907.86006176192</v>
      </c>
      <c r="BE243" s="50">
        <v>0</v>
      </c>
      <c r="BF243" s="50">
        <v>903694.75</v>
      </c>
      <c r="BG243" s="50">
        <v>757573.07466804713</v>
      </c>
      <c r="BH243" s="50">
        <v>777786.18472980894</v>
      </c>
      <c r="BI243" s="50">
        <v>3869.5830086060146</v>
      </c>
      <c r="BJ243" s="50">
        <v>3774.5398698402355</v>
      </c>
      <c r="BK243" s="50">
        <v>0.025180059568373814</v>
      </c>
      <c r="BL243" s="50">
        <v>0</v>
      </c>
      <c r="BM243" s="50">
        <v>0</v>
      </c>
      <c r="BN243" s="67">
        <v>923907.86006176181</v>
      </c>
      <c r="BO243" s="50">
        <v>4505.56273662568</v>
      </c>
      <c r="BP243" s="50" t="s">
        <v>325</v>
      </c>
      <c r="BQ243" s="50">
        <v>4596.5565177202079</v>
      </c>
      <c r="BR243" s="508">
        <v>0.019615296279306582</v>
      </c>
      <c r="BS243" s="50">
        <v>-1750.4999999999998</v>
      </c>
      <c r="BT243" s="50">
        <v>922157.36006176181</v>
      </c>
      <c r="BU243" s="50">
        <v>-2010</v>
      </c>
      <c r="BV243" s="67">
        <v>920147.36006176181</v>
      </c>
      <c r="BY243" s="40">
        <v>8733032</v>
      </c>
    </row>
    <row r="244" spans="1:77">
      <c r="A244" s="40">
        <v>110622</v>
      </c>
      <c r="B244" s="40">
        <v>8732054</v>
      </c>
      <c r="C244" s="40" t="s">
        <v>41</v>
      </c>
      <c r="D244" s="507">
        <v>346</v>
      </c>
      <c r="E244" s="507">
        <v>346</v>
      </c>
      <c r="F244" s="507">
        <v>0</v>
      </c>
      <c r="G244" s="50">
        <v>1172782.0010686663</v>
      </c>
      <c r="H244" s="50">
        <v>0</v>
      </c>
      <c r="I244" s="50">
        <v>0</v>
      </c>
      <c r="J244" s="50">
        <v>34993.989559622154</v>
      </c>
      <c r="K244" s="50">
        <v>0</v>
      </c>
      <c r="L244" s="50">
        <v>53509.644994422015</v>
      </c>
      <c r="M244" s="50">
        <v>0</v>
      </c>
      <c r="N244" s="50">
        <v>229.69799083085238</v>
      </c>
      <c r="O244" s="50">
        <v>44461.541529519818</v>
      </c>
      <c r="P244" s="50">
        <v>0</v>
      </c>
      <c r="Q244" s="50">
        <v>0</v>
      </c>
      <c r="R244" s="50">
        <v>0</v>
      </c>
      <c r="S244" s="50">
        <v>4014.7214049566333</v>
      </c>
      <c r="T244" s="50">
        <v>0</v>
      </c>
      <c r="U244" s="50">
        <v>0</v>
      </c>
      <c r="V244" s="50">
        <v>0</v>
      </c>
      <c r="W244" s="50">
        <v>0</v>
      </c>
      <c r="X244" s="50">
        <v>0</v>
      </c>
      <c r="Y244" s="50">
        <v>0</v>
      </c>
      <c r="Z244" s="50">
        <v>11534.76203939582</v>
      </c>
      <c r="AA244" s="50">
        <v>0</v>
      </c>
      <c r="AB244" s="50">
        <v>85213.529522070967</v>
      </c>
      <c r="AC244" s="50">
        <v>0</v>
      </c>
      <c r="AD244" s="50">
        <v>30426.794552371382</v>
      </c>
      <c r="AE244" s="50">
        <v>0</v>
      </c>
      <c r="AF244" s="50">
        <v>127831.92533195284</v>
      </c>
      <c r="AG244" s="50">
        <v>0</v>
      </c>
      <c r="AH244" s="50">
        <v>0</v>
      </c>
      <c r="AI244" s="50">
        <v>0</v>
      </c>
      <c r="AJ244" s="50">
        <v>36036</v>
      </c>
      <c r="AK244" s="50">
        <v>0</v>
      </c>
      <c r="AL244" s="50">
        <v>0</v>
      </c>
      <c r="AM244" s="50">
        <v>0</v>
      </c>
      <c r="AN244" s="50">
        <v>0</v>
      </c>
      <c r="AO244" s="50">
        <v>0</v>
      </c>
      <c r="AP244" s="50">
        <v>0</v>
      </c>
      <c r="AQ244" s="50">
        <v>0</v>
      </c>
      <c r="AR244" s="50">
        <v>0</v>
      </c>
      <c r="AS244" s="50">
        <v>1172782.0010686663</v>
      </c>
      <c r="AT244" s="50">
        <v>264384.6815931896</v>
      </c>
      <c r="AU244" s="50">
        <v>163867.92533195284</v>
      </c>
      <c r="AV244" s="50">
        <v>154092.8424984368</v>
      </c>
      <c r="AW244" s="67">
        <v>1601034.6079938088</v>
      </c>
      <c r="AX244" s="50">
        <v>1564998.6079938088</v>
      </c>
      <c r="AY244" s="50">
        <v>4405</v>
      </c>
      <c r="AZ244" s="50">
        <v>1524130</v>
      </c>
      <c r="BA244" s="50">
        <v>0</v>
      </c>
      <c r="BB244" s="50">
        <v>0</v>
      </c>
      <c r="BC244" s="50">
        <v>1601034.6079938088</v>
      </c>
      <c r="BD244" s="50">
        <v>1601034.6079938086</v>
      </c>
      <c r="BE244" s="50">
        <v>0</v>
      </c>
      <c r="BF244" s="50">
        <v>1560166</v>
      </c>
      <c r="BG244" s="50">
        <v>1396298.0746680473</v>
      </c>
      <c r="BH244" s="50">
        <v>1437166.6826618561</v>
      </c>
      <c r="BI244" s="50">
        <v>4153.660932548717</v>
      </c>
      <c r="BJ244" s="50">
        <v>4052.3157996197328</v>
      </c>
      <c r="BK244" s="50">
        <v>0.025009189298251227</v>
      </c>
      <c r="BL244" s="50">
        <v>0</v>
      </c>
      <c r="BM244" s="50">
        <v>0</v>
      </c>
      <c r="BN244" s="67">
        <v>1601034.6079938088</v>
      </c>
      <c r="BO244" s="50">
        <v>4523.1173641439564</v>
      </c>
      <c r="BP244" s="50" t="s">
        <v>325</v>
      </c>
      <c r="BQ244" s="50">
        <v>4627.2676531612969</v>
      </c>
      <c r="BR244" s="508">
        <v>0.021955909594319589</v>
      </c>
      <c r="BS244" s="50">
        <v>-3176.6500000000005</v>
      </c>
      <c r="BT244" s="50">
        <v>1597857.9579938089</v>
      </c>
      <c r="BU244" s="50">
        <v>-3460</v>
      </c>
      <c r="BV244" s="67">
        <v>1594397.9579938089</v>
      </c>
      <c r="BY244" s="40">
        <v>8732054</v>
      </c>
    </row>
    <row r="245" spans="1:77">
      <c r="A245" s="40">
        <v>138280</v>
      </c>
      <c r="B245" s="40">
        <v>8732005</v>
      </c>
      <c r="C245" s="40" t="s">
        <v>145</v>
      </c>
      <c r="D245" s="507">
        <v>213</v>
      </c>
      <c r="E245" s="507">
        <v>213</v>
      </c>
      <c r="F245" s="507">
        <v>0</v>
      </c>
      <c r="G245" s="50">
        <v>721972.7347619246</v>
      </c>
      <c r="H245" s="50">
        <v>0</v>
      </c>
      <c r="I245" s="50">
        <v>0</v>
      </c>
      <c r="J245" s="50">
        <v>46019.493119503051</v>
      </c>
      <c r="K245" s="50">
        <v>0</v>
      </c>
      <c r="L245" s="50">
        <v>68999.279071754849</v>
      </c>
      <c r="M245" s="50">
        <v>0</v>
      </c>
      <c r="N245" s="50">
        <v>10336.409587388383</v>
      </c>
      <c r="O245" s="50">
        <v>10905.661129882239</v>
      </c>
      <c r="P245" s="50">
        <v>0</v>
      </c>
      <c r="Q245" s="50">
        <v>0</v>
      </c>
      <c r="R245" s="50">
        <v>0</v>
      </c>
      <c r="S245" s="50">
        <v>0</v>
      </c>
      <c r="T245" s="50">
        <v>0</v>
      </c>
      <c r="U245" s="50">
        <v>0</v>
      </c>
      <c r="V245" s="50">
        <v>0</v>
      </c>
      <c r="W245" s="50">
        <v>0</v>
      </c>
      <c r="X245" s="50">
        <v>0</v>
      </c>
      <c r="Y245" s="50">
        <v>0</v>
      </c>
      <c r="Z245" s="50">
        <v>13424.525468171036</v>
      </c>
      <c r="AA245" s="50">
        <v>0</v>
      </c>
      <c r="AB245" s="50">
        <v>71101.764703044639</v>
      </c>
      <c r="AC245" s="50">
        <v>0</v>
      </c>
      <c r="AD245" s="50">
        <v>0</v>
      </c>
      <c r="AE245" s="50">
        <v>0</v>
      </c>
      <c r="AF245" s="50">
        <v>127831.92533195284</v>
      </c>
      <c r="AG245" s="50">
        <v>0</v>
      </c>
      <c r="AH245" s="50">
        <v>0</v>
      </c>
      <c r="AI245" s="50">
        <v>0</v>
      </c>
      <c r="AJ245" s="50">
        <v>7168</v>
      </c>
      <c r="AK245" s="50">
        <v>0</v>
      </c>
      <c r="AL245" s="50">
        <v>0</v>
      </c>
      <c r="AM245" s="50">
        <v>0</v>
      </c>
      <c r="AN245" s="50">
        <v>0</v>
      </c>
      <c r="AO245" s="50">
        <v>0</v>
      </c>
      <c r="AP245" s="50">
        <v>0</v>
      </c>
      <c r="AQ245" s="50">
        <v>0</v>
      </c>
      <c r="AR245" s="50">
        <v>0</v>
      </c>
      <c r="AS245" s="50">
        <v>721972.7347619246</v>
      </c>
      <c r="AT245" s="50">
        <v>220787.13307974421</v>
      </c>
      <c r="AU245" s="50">
        <v>134999.92533195284</v>
      </c>
      <c r="AV245" s="50">
        <v>102747.58845916431</v>
      </c>
      <c r="AW245" s="67">
        <v>1077759.7931736216</v>
      </c>
      <c r="AX245" s="50">
        <v>1070591.7931736216</v>
      </c>
      <c r="AY245" s="50">
        <v>4405</v>
      </c>
      <c r="AZ245" s="50">
        <v>938265</v>
      </c>
      <c r="BA245" s="50">
        <v>0</v>
      </c>
      <c r="BB245" s="50">
        <v>0</v>
      </c>
      <c r="BC245" s="50">
        <v>1077759.7931736216</v>
      </c>
      <c r="BD245" s="50">
        <v>1077759.7931736216</v>
      </c>
      <c r="BE245" s="50">
        <v>0</v>
      </c>
      <c r="BF245" s="50">
        <v>945433</v>
      </c>
      <c r="BG245" s="50">
        <v>810433.07466804713</v>
      </c>
      <c r="BH245" s="50">
        <v>942759.86784166878</v>
      </c>
      <c r="BI245" s="50">
        <v>4426.1026659233275</v>
      </c>
      <c r="BJ245" s="50">
        <v>4258.8114898168</v>
      </c>
      <c r="BK245" s="50">
        <v>0.039281188309587343</v>
      </c>
      <c r="BL245" s="50">
        <v>0</v>
      </c>
      <c r="BM245" s="50">
        <v>0</v>
      </c>
      <c r="BN245" s="67">
        <v>1077759.7931736216</v>
      </c>
      <c r="BO245" s="50">
        <v>5026.2525501108994</v>
      </c>
      <c r="BP245" s="50" t="s">
        <v>325</v>
      </c>
      <c r="BQ245" s="50">
        <v>5059.9051322705245</v>
      </c>
      <c r="BR245" s="508">
        <v>0.0433886124648839</v>
      </c>
      <c r="BS245" s="50">
        <v>0</v>
      </c>
      <c r="BT245" s="50">
        <v>1077759.7931736216</v>
      </c>
      <c r="BU245" s="50">
        <v>0</v>
      </c>
      <c r="BV245" s="67">
        <v>1077759.7931736216</v>
      </c>
      <c r="BY245" s="40">
        <v>8732005</v>
      </c>
    </row>
    <row r="246" spans="1:77">
      <c r="A246" s="40">
        <v>145924</v>
      </c>
      <c r="B246" s="40">
        <v>8732073</v>
      </c>
      <c r="C246" s="40" t="s">
        <v>184</v>
      </c>
      <c r="D246" s="507">
        <v>107.5</v>
      </c>
      <c r="E246" s="507">
        <v>107.5</v>
      </c>
      <c r="F246" s="507">
        <v>0</v>
      </c>
      <c r="G246" s="50">
        <v>364375.91073665209</v>
      </c>
      <c r="H246" s="50">
        <v>0</v>
      </c>
      <c r="I246" s="50">
        <v>0</v>
      </c>
      <c r="J246" s="50">
        <v>9708.97367670673</v>
      </c>
      <c r="K246" s="50">
        <v>0</v>
      </c>
      <c r="L246" s="50">
        <v>15356.982402098673</v>
      </c>
      <c r="M246" s="50">
        <v>0</v>
      </c>
      <c r="N246" s="50">
        <v>1073.5884354050722</v>
      </c>
      <c r="O246" s="50">
        <v>1306.9772257105226</v>
      </c>
      <c r="P246" s="50">
        <v>0</v>
      </c>
      <c r="Q246" s="50">
        <v>0</v>
      </c>
      <c r="R246" s="50">
        <v>0</v>
      </c>
      <c r="S246" s="50">
        <v>0</v>
      </c>
      <c r="T246" s="50">
        <v>0</v>
      </c>
      <c r="U246" s="50">
        <v>0</v>
      </c>
      <c r="V246" s="50">
        <v>0</v>
      </c>
      <c r="W246" s="50">
        <v>0</v>
      </c>
      <c r="X246" s="50">
        <v>0</v>
      </c>
      <c r="Y246" s="50">
        <v>0</v>
      </c>
      <c r="Z246" s="50">
        <v>11531.135046943362</v>
      </c>
      <c r="AA246" s="50">
        <v>0</v>
      </c>
      <c r="AB246" s="50">
        <v>84634.554991099925</v>
      </c>
      <c r="AC246" s="50">
        <v>0</v>
      </c>
      <c r="AD246" s="50">
        <v>18908.693012967004</v>
      </c>
      <c r="AE246" s="50">
        <v>0</v>
      </c>
      <c r="AF246" s="50">
        <v>127831.92533195284</v>
      </c>
      <c r="AG246" s="50">
        <v>0</v>
      </c>
      <c r="AH246" s="50">
        <v>0</v>
      </c>
      <c r="AI246" s="50">
        <v>0</v>
      </c>
      <c r="AJ246" s="50">
        <v>5000</v>
      </c>
      <c r="AK246" s="50">
        <v>0</v>
      </c>
      <c r="AL246" s="50">
        <v>0</v>
      </c>
      <c r="AM246" s="50">
        <v>0</v>
      </c>
      <c r="AN246" s="50">
        <v>0</v>
      </c>
      <c r="AO246" s="50">
        <v>0</v>
      </c>
      <c r="AP246" s="50">
        <v>0</v>
      </c>
      <c r="AQ246" s="50">
        <v>0</v>
      </c>
      <c r="AR246" s="50">
        <v>0</v>
      </c>
      <c r="AS246" s="50">
        <v>364375.91073665209</v>
      </c>
      <c r="AT246" s="50">
        <v>142520.90479093129</v>
      </c>
      <c r="AU246" s="50">
        <v>132831.92533195284</v>
      </c>
      <c r="AV246" s="50">
        <v>64240.124243911327</v>
      </c>
      <c r="AW246" s="67">
        <v>639728.74085953622</v>
      </c>
      <c r="AX246" s="50">
        <v>634728.74085953622</v>
      </c>
      <c r="AY246" s="50">
        <v>4405</v>
      </c>
      <c r="AZ246" s="50">
        <v>473537.5</v>
      </c>
      <c r="BA246" s="50">
        <v>0</v>
      </c>
      <c r="BB246" s="50">
        <v>0</v>
      </c>
      <c r="BC246" s="50">
        <v>639728.74085953622</v>
      </c>
      <c r="BD246" s="50">
        <v>639728.74085953622</v>
      </c>
      <c r="BE246" s="50">
        <v>0</v>
      </c>
      <c r="BF246" s="50">
        <v>478537.5</v>
      </c>
      <c r="BG246" s="50">
        <v>345705.57466804713</v>
      </c>
      <c r="BH246" s="50">
        <v>506896.81552758336</v>
      </c>
      <c r="BI246" s="50">
        <v>4715.3192142100779</v>
      </c>
      <c r="BJ246" s="50">
        <v>5606.781924467452</v>
      </c>
      <c r="BK246" s="50">
        <v>-0.15899721484923773</v>
      </c>
      <c r="BL246" s="50">
        <v>0.16399721484923774</v>
      </c>
      <c r="BM246" s="50">
        <v>98845.886637068979</v>
      </c>
      <c r="BN246" s="67">
        <v>738574.62749660516</v>
      </c>
      <c r="BO246" s="50">
        <v>6823.9500232242344</v>
      </c>
      <c r="BP246" s="50" t="s">
        <v>325</v>
      </c>
      <c r="BQ246" s="50">
        <v>6870.4616511312106</v>
      </c>
      <c r="BR246" s="508">
        <v>-0.12149706455443821</v>
      </c>
      <c r="BS246" s="50">
        <v>0</v>
      </c>
      <c r="BT246" s="50">
        <v>738574.62749660516</v>
      </c>
      <c r="BU246" s="50">
        <v>0</v>
      </c>
      <c r="BV246" s="67">
        <v>738574.62749660516</v>
      </c>
      <c r="BY246" s="40">
        <v>8732073</v>
      </c>
    </row>
    <row r="247" spans="1:77">
      <c r="A247" s="40">
        <v>142810</v>
      </c>
      <c r="B247" s="40">
        <v>8732040</v>
      </c>
      <c r="C247" s="40" t="s">
        <v>167</v>
      </c>
      <c r="D247" s="507">
        <v>169</v>
      </c>
      <c r="E247" s="507">
        <v>169</v>
      </c>
      <c r="F247" s="507">
        <v>0</v>
      </c>
      <c r="G247" s="50">
        <v>572832.827111574</v>
      </c>
      <c r="H247" s="50">
        <v>0</v>
      </c>
      <c r="I247" s="50">
        <v>0</v>
      </c>
      <c r="J247" s="50">
        <v>30679.66207966868</v>
      </c>
      <c r="K247" s="50">
        <v>0</v>
      </c>
      <c r="L247" s="50">
        <v>45764.82795575582</v>
      </c>
      <c r="M247" s="50">
        <v>0</v>
      </c>
      <c r="N247" s="50">
        <v>4593.9598166170472</v>
      </c>
      <c r="O247" s="50">
        <v>8668.6024365730555</v>
      </c>
      <c r="P247" s="50">
        <v>46578.757792830344</v>
      </c>
      <c r="Q247" s="50">
        <v>0</v>
      </c>
      <c r="R247" s="50">
        <v>0</v>
      </c>
      <c r="S247" s="50">
        <v>0</v>
      </c>
      <c r="T247" s="50">
        <v>0</v>
      </c>
      <c r="U247" s="50">
        <v>0</v>
      </c>
      <c r="V247" s="50">
        <v>0</v>
      </c>
      <c r="W247" s="50">
        <v>0</v>
      </c>
      <c r="X247" s="50">
        <v>0</v>
      </c>
      <c r="Y247" s="50">
        <v>0</v>
      </c>
      <c r="Z247" s="50">
        <v>648.28669914310933</v>
      </c>
      <c r="AA247" s="50">
        <v>0</v>
      </c>
      <c r="AB247" s="50">
        <v>47766.434634277204</v>
      </c>
      <c r="AC247" s="50">
        <v>0</v>
      </c>
      <c r="AD247" s="50">
        <v>5620.3103608642987</v>
      </c>
      <c r="AE247" s="50">
        <v>0</v>
      </c>
      <c r="AF247" s="50">
        <v>127831.92533195284</v>
      </c>
      <c r="AG247" s="50">
        <v>0</v>
      </c>
      <c r="AH247" s="50">
        <v>0</v>
      </c>
      <c r="AI247" s="50">
        <v>0</v>
      </c>
      <c r="AJ247" s="50">
        <v>3763.2</v>
      </c>
      <c r="AK247" s="50">
        <v>0</v>
      </c>
      <c r="AL247" s="50">
        <v>0</v>
      </c>
      <c r="AM247" s="50">
        <v>0</v>
      </c>
      <c r="AN247" s="50">
        <v>0</v>
      </c>
      <c r="AO247" s="50">
        <v>0</v>
      </c>
      <c r="AP247" s="50">
        <v>0</v>
      </c>
      <c r="AQ247" s="50">
        <v>0</v>
      </c>
      <c r="AR247" s="50">
        <v>0</v>
      </c>
      <c r="AS247" s="50">
        <v>572832.827111574</v>
      </c>
      <c r="AT247" s="50">
        <v>190320.84177572958</v>
      </c>
      <c r="AU247" s="50">
        <v>131595.12533195285</v>
      </c>
      <c r="AV247" s="50">
        <v>108390.30425017698</v>
      </c>
      <c r="AW247" s="67">
        <v>894748.79421925638</v>
      </c>
      <c r="AX247" s="50">
        <v>890985.59421925643</v>
      </c>
      <c r="AY247" s="50">
        <v>4405</v>
      </c>
      <c r="AZ247" s="50">
        <v>744445</v>
      </c>
      <c r="BA247" s="50">
        <v>0</v>
      </c>
      <c r="BB247" s="50">
        <v>0</v>
      </c>
      <c r="BC247" s="50">
        <v>894748.79421925638</v>
      </c>
      <c r="BD247" s="50">
        <v>894748.7942192565</v>
      </c>
      <c r="BE247" s="50">
        <v>0</v>
      </c>
      <c r="BF247" s="50">
        <v>748208.2</v>
      </c>
      <c r="BG247" s="50">
        <v>616613.07466804713</v>
      </c>
      <c r="BH247" s="50">
        <v>763153.66888730356</v>
      </c>
      <c r="BI247" s="50">
        <v>4515.70218276511</v>
      </c>
      <c r="BJ247" s="50">
        <v>4345.1201392867406</v>
      </c>
      <c r="BK247" s="50">
        <v>0.039258303110203632</v>
      </c>
      <c r="BL247" s="50">
        <v>0</v>
      </c>
      <c r="BM247" s="50">
        <v>0</v>
      </c>
      <c r="BN247" s="67">
        <v>894748.79421925638</v>
      </c>
      <c r="BO247" s="50">
        <v>5272.1041078062508</v>
      </c>
      <c r="BP247" s="50" t="s">
        <v>325</v>
      </c>
      <c r="BQ247" s="50">
        <v>5294.3715634275522</v>
      </c>
      <c r="BR247" s="508">
        <v>0.046360037694372691</v>
      </c>
      <c r="BS247" s="50">
        <v>0</v>
      </c>
      <c r="BT247" s="50">
        <v>894748.79421925638</v>
      </c>
      <c r="BU247" s="50">
        <v>0</v>
      </c>
      <c r="BV247" s="67">
        <v>894748.79421925638</v>
      </c>
      <c r="BY247" s="40">
        <v>8732040</v>
      </c>
    </row>
    <row r="248" spans="1:77">
      <c r="A248" s="40">
        <v>137547</v>
      </c>
      <c r="B248" s="40">
        <v>8734055</v>
      </c>
      <c r="C248" s="40" t="s">
        <v>256</v>
      </c>
      <c r="D248" s="507">
        <v>680</v>
      </c>
      <c r="E248" s="507">
        <v>0</v>
      </c>
      <c r="F248" s="507">
        <v>680</v>
      </c>
      <c r="G248" s="50">
        <v>0</v>
      </c>
      <c r="H248" s="50">
        <v>1944937.7767527462</v>
      </c>
      <c r="I248" s="50">
        <v>1470355.7672199686</v>
      </c>
      <c r="J248" s="50">
        <v>0</v>
      </c>
      <c r="K248" s="50">
        <v>70467.348839238912</v>
      </c>
      <c r="L248" s="50">
        <v>0</v>
      </c>
      <c r="M248" s="50">
        <v>169726.84148566675</v>
      </c>
      <c r="N248" s="50">
        <v>0</v>
      </c>
      <c r="O248" s="50">
        <v>0</v>
      </c>
      <c r="P248" s="50">
        <v>0</v>
      </c>
      <c r="Q248" s="50">
        <v>0</v>
      </c>
      <c r="R248" s="50">
        <v>0</v>
      </c>
      <c r="S248" s="50">
        <v>0</v>
      </c>
      <c r="T248" s="50">
        <v>4349.2815220363573</v>
      </c>
      <c r="U248" s="50">
        <v>5332.988134942404</v>
      </c>
      <c r="V248" s="50">
        <v>1238.371776653295</v>
      </c>
      <c r="W248" s="50">
        <v>0</v>
      </c>
      <c r="X248" s="50">
        <v>729.04144915879465</v>
      </c>
      <c r="Y248" s="50">
        <v>0</v>
      </c>
      <c r="Z248" s="50">
        <v>0</v>
      </c>
      <c r="AA248" s="50">
        <v>9391.4811490885677</v>
      </c>
      <c r="AB248" s="50">
        <v>0</v>
      </c>
      <c r="AC248" s="50">
        <v>314494.00920221972</v>
      </c>
      <c r="AD248" s="50">
        <v>0</v>
      </c>
      <c r="AE248" s="50">
        <v>0</v>
      </c>
      <c r="AF248" s="50">
        <v>127831.92533195284</v>
      </c>
      <c r="AG248" s="50">
        <v>0</v>
      </c>
      <c r="AH248" s="50">
        <v>0</v>
      </c>
      <c r="AI248" s="50">
        <v>0</v>
      </c>
      <c r="AJ248" s="50">
        <v>20684.8</v>
      </c>
      <c r="AK248" s="50">
        <v>0</v>
      </c>
      <c r="AL248" s="50">
        <v>0</v>
      </c>
      <c r="AM248" s="50">
        <v>0</v>
      </c>
      <c r="AN248" s="50">
        <v>0</v>
      </c>
      <c r="AO248" s="50">
        <v>0</v>
      </c>
      <c r="AP248" s="50">
        <v>0</v>
      </c>
      <c r="AQ248" s="50">
        <v>0</v>
      </c>
      <c r="AR248" s="50">
        <v>0</v>
      </c>
      <c r="AS248" s="50">
        <v>3415293.5439727148</v>
      </c>
      <c r="AT248" s="50">
        <v>575729.36355900485</v>
      </c>
      <c r="AU248" s="50">
        <v>148516.72533195282</v>
      </c>
      <c r="AV248" s="50">
        <v>379196.59797394549</v>
      </c>
      <c r="AW248" s="67">
        <v>4139539.6328636725</v>
      </c>
      <c r="AX248" s="50">
        <v>4118854.8328636726</v>
      </c>
      <c r="AY248" s="50">
        <v>5715</v>
      </c>
      <c r="AZ248" s="50">
        <v>3886200</v>
      </c>
      <c r="BA248" s="50">
        <v>0</v>
      </c>
      <c r="BB248" s="50">
        <v>0</v>
      </c>
      <c r="BC248" s="50">
        <v>4139539.6328636725</v>
      </c>
      <c r="BD248" s="50">
        <v>0</v>
      </c>
      <c r="BE248" s="50">
        <v>4139539.6328636725</v>
      </c>
      <c r="BF248" s="50">
        <v>3906884.8</v>
      </c>
      <c r="BG248" s="50">
        <v>3758368.074668047</v>
      </c>
      <c r="BH248" s="50">
        <v>3991022.9075317197</v>
      </c>
      <c r="BI248" s="50">
        <v>5869.15133460547</v>
      </c>
      <c r="BJ248" s="50">
        <v>5689.8054243935121</v>
      </c>
      <c r="BK248" s="50">
        <v>0.031520570008081533</v>
      </c>
      <c r="BL248" s="50">
        <v>0</v>
      </c>
      <c r="BM248" s="50">
        <v>0</v>
      </c>
      <c r="BN248" s="67">
        <v>4139539.6328636725</v>
      </c>
      <c r="BO248" s="50">
        <v>6057.1394600936364</v>
      </c>
      <c r="BP248" s="50" t="s">
        <v>325</v>
      </c>
      <c r="BQ248" s="50">
        <v>6087.5582836230478</v>
      </c>
      <c r="BR248" s="508">
        <v>0.02552640046264143</v>
      </c>
      <c r="BS248" s="50">
        <v>0</v>
      </c>
      <c r="BT248" s="50">
        <v>4139539.6328636725</v>
      </c>
      <c r="BU248" s="50">
        <v>0</v>
      </c>
      <c r="BV248" s="67">
        <v>4139539.6328636725</v>
      </c>
      <c r="BY248" s="40">
        <v>8734055</v>
      </c>
    </row>
    <row r="249" spans="1:77">
      <c r="A249" s="40">
        <v>110703</v>
      </c>
      <c r="B249" s="40">
        <v>8732240</v>
      </c>
      <c r="C249" s="40" t="s">
        <v>72</v>
      </c>
      <c r="D249" s="507">
        <v>170</v>
      </c>
      <c r="E249" s="507">
        <v>170</v>
      </c>
      <c r="F249" s="507">
        <v>0</v>
      </c>
      <c r="G249" s="50">
        <v>576222.37046726374</v>
      </c>
      <c r="H249" s="50">
        <v>0</v>
      </c>
      <c r="I249" s="50">
        <v>0</v>
      </c>
      <c r="J249" s="50">
        <v>12463.612719865383</v>
      </c>
      <c r="K249" s="50">
        <v>0</v>
      </c>
      <c r="L249" s="50">
        <v>19010.00545854474</v>
      </c>
      <c r="M249" s="50">
        <v>0</v>
      </c>
      <c r="N249" s="50">
        <v>229.69799083085272</v>
      </c>
      <c r="O249" s="50">
        <v>1398.1616833182363</v>
      </c>
      <c r="P249" s="50">
        <v>0</v>
      </c>
      <c r="Q249" s="50">
        <v>958.73943998964285</v>
      </c>
      <c r="R249" s="50">
        <v>0</v>
      </c>
      <c r="S249" s="50">
        <v>0</v>
      </c>
      <c r="T249" s="50">
        <v>0</v>
      </c>
      <c r="U249" s="50">
        <v>0</v>
      </c>
      <c r="V249" s="50">
        <v>0</v>
      </c>
      <c r="W249" s="50">
        <v>0</v>
      </c>
      <c r="X249" s="50">
        <v>0</v>
      </c>
      <c r="Y249" s="50">
        <v>0</v>
      </c>
      <c r="Z249" s="50">
        <v>3395.5355166300023</v>
      </c>
      <c r="AA249" s="50">
        <v>0</v>
      </c>
      <c r="AB249" s="50">
        <v>57237.24391084024</v>
      </c>
      <c r="AC249" s="50">
        <v>0</v>
      </c>
      <c r="AD249" s="50">
        <v>2642.5255814714592</v>
      </c>
      <c r="AE249" s="50">
        <v>0</v>
      </c>
      <c r="AF249" s="50">
        <v>127831.92533195284</v>
      </c>
      <c r="AG249" s="50">
        <v>0</v>
      </c>
      <c r="AH249" s="50">
        <v>0</v>
      </c>
      <c r="AI249" s="50">
        <v>0</v>
      </c>
      <c r="AJ249" s="50">
        <v>12996.03</v>
      </c>
      <c r="AK249" s="50">
        <v>0</v>
      </c>
      <c r="AL249" s="50">
        <v>0</v>
      </c>
      <c r="AM249" s="50">
        <v>0</v>
      </c>
      <c r="AN249" s="50">
        <v>0</v>
      </c>
      <c r="AO249" s="50">
        <v>0</v>
      </c>
      <c r="AP249" s="50">
        <v>0</v>
      </c>
      <c r="AQ249" s="50">
        <v>0</v>
      </c>
      <c r="AR249" s="50">
        <v>0</v>
      </c>
      <c r="AS249" s="50">
        <v>576222.37046726374</v>
      </c>
      <c r="AT249" s="50">
        <v>97335.52230149055</v>
      </c>
      <c r="AU249" s="50">
        <v>140827.95533195283</v>
      </c>
      <c r="AV249" s="50">
        <v>65417.413141358993</v>
      </c>
      <c r="AW249" s="67">
        <v>814385.84810070717</v>
      </c>
      <c r="AX249" s="50">
        <v>801389.81810070714</v>
      </c>
      <c r="AY249" s="50">
        <v>4405</v>
      </c>
      <c r="AZ249" s="50">
        <v>748850</v>
      </c>
      <c r="BA249" s="50">
        <v>0</v>
      </c>
      <c r="BB249" s="50">
        <v>0</v>
      </c>
      <c r="BC249" s="50">
        <v>814385.84810070717</v>
      </c>
      <c r="BD249" s="50">
        <v>814385.84810070717</v>
      </c>
      <c r="BE249" s="50">
        <v>0</v>
      </c>
      <c r="BF249" s="50">
        <v>761846.03</v>
      </c>
      <c r="BG249" s="50">
        <v>621018.07466804713</v>
      </c>
      <c r="BH249" s="50">
        <v>673557.89276875427</v>
      </c>
      <c r="BI249" s="50">
        <v>3962.1052515809074</v>
      </c>
      <c r="BJ249" s="50">
        <v>3911.0692085685632</v>
      </c>
      <c r="BK249" s="50">
        <v>0.013049128074883436</v>
      </c>
      <c r="BL249" s="50">
        <v>0</v>
      </c>
      <c r="BM249" s="50">
        <v>0</v>
      </c>
      <c r="BN249" s="67">
        <v>814385.84810070717</v>
      </c>
      <c r="BO249" s="50">
        <v>4714.0577535335715</v>
      </c>
      <c r="BP249" s="50" t="s">
        <v>325</v>
      </c>
      <c r="BQ249" s="50">
        <v>4790.504988827689</v>
      </c>
      <c r="BR249" s="508">
        <v>0.020556180103618038</v>
      </c>
      <c r="BS249" s="50">
        <v>-1514.8999999999996</v>
      </c>
      <c r="BT249" s="50">
        <v>812870.94810070714</v>
      </c>
      <c r="BU249" s="50">
        <v>-1700</v>
      </c>
      <c r="BV249" s="67">
        <v>811170.94810070714</v>
      </c>
      <c r="BY249" s="40">
        <v>8732240</v>
      </c>
    </row>
    <row r="250" spans="1:77">
      <c r="A250" s="40">
        <v>110713</v>
      </c>
      <c r="B250" s="40">
        <v>8732254</v>
      </c>
      <c r="C250" s="40" t="s">
        <v>74</v>
      </c>
      <c r="D250" s="507">
        <v>132</v>
      </c>
      <c r="E250" s="507">
        <v>132</v>
      </c>
      <c r="F250" s="507">
        <v>0</v>
      </c>
      <c r="G250" s="50">
        <v>447419.7229510519</v>
      </c>
      <c r="H250" s="50">
        <v>0</v>
      </c>
      <c r="I250" s="50">
        <v>0</v>
      </c>
      <c r="J250" s="50">
        <v>10546.13383988613</v>
      </c>
      <c r="K250" s="50">
        <v>0</v>
      </c>
      <c r="L250" s="50">
        <v>15489.634077332752</v>
      </c>
      <c r="M250" s="50">
        <v>0</v>
      </c>
      <c r="N250" s="50">
        <v>3904.8658441245034</v>
      </c>
      <c r="O250" s="50">
        <v>0</v>
      </c>
      <c r="P250" s="50">
        <v>0</v>
      </c>
      <c r="Q250" s="50">
        <v>0</v>
      </c>
      <c r="R250" s="50">
        <v>0</v>
      </c>
      <c r="S250" s="50">
        <v>0</v>
      </c>
      <c r="T250" s="50">
        <v>0</v>
      </c>
      <c r="U250" s="50">
        <v>0</v>
      </c>
      <c r="V250" s="50">
        <v>0</v>
      </c>
      <c r="W250" s="50">
        <v>0</v>
      </c>
      <c r="X250" s="50">
        <v>0</v>
      </c>
      <c r="Y250" s="50">
        <v>0</v>
      </c>
      <c r="Z250" s="50">
        <v>3871.3655867936377</v>
      </c>
      <c r="AA250" s="50">
        <v>0</v>
      </c>
      <c r="AB250" s="50">
        <v>47920.638269242889</v>
      </c>
      <c r="AC250" s="50">
        <v>0</v>
      </c>
      <c r="AD250" s="50">
        <v>0</v>
      </c>
      <c r="AE250" s="50">
        <v>0</v>
      </c>
      <c r="AF250" s="50">
        <v>127831.92533195284</v>
      </c>
      <c r="AG250" s="50">
        <v>0</v>
      </c>
      <c r="AH250" s="50">
        <v>0</v>
      </c>
      <c r="AI250" s="50">
        <v>0</v>
      </c>
      <c r="AJ250" s="50">
        <v>17328.04</v>
      </c>
      <c r="AK250" s="50">
        <v>0</v>
      </c>
      <c r="AL250" s="50">
        <v>0</v>
      </c>
      <c r="AM250" s="50">
        <v>0</v>
      </c>
      <c r="AN250" s="50">
        <v>0</v>
      </c>
      <c r="AO250" s="50">
        <v>0</v>
      </c>
      <c r="AP250" s="50">
        <v>0</v>
      </c>
      <c r="AQ250" s="50">
        <v>0</v>
      </c>
      <c r="AR250" s="50">
        <v>0</v>
      </c>
      <c r="AS250" s="50">
        <v>447419.7229510519</v>
      </c>
      <c r="AT250" s="50">
        <v>81732.6376173799</v>
      </c>
      <c r="AU250" s="50">
        <v>145159.96533195284</v>
      </c>
      <c r="AV250" s="50">
        <v>53941.696773037678</v>
      </c>
      <c r="AW250" s="67">
        <v>674312.32590038469</v>
      </c>
      <c r="AX250" s="50">
        <v>656984.28590038465</v>
      </c>
      <c r="AY250" s="50">
        <v>4405</v>
      </c>
      <c r="AZ250" s="50">
        <v>581460</v>
      </c>
      <c r="BA250" s="50">
        <v>0</v>
      </c>
      <c r="BB250" s="50">
        <v>0</v>
      </c>
      <c r="BC250" s="50">
        <v>674312.32590038469</v>
      </c>
      <c r="BD250" s="50">
        <v>674312.32590038469</v>
      </c>
      <c r="BE250" s="50">
        <v>0</v>
      </c>
      <c r="BF250" s="50">
        <v>598788.04</v>
      </c>
      <c r="BG250" s="50">
        <v>453628.07466804719</v>
      </c>
      <c r="BH250" s="50">
        <v>529152.36056843179</v>
      </c>
      <c r="BI250" s="50">
        <v>4008.7300043063015</v>
      </c>
      <c r="BJ250" s="50">
        <v>3952.8980570148342</v>
      </c>
      <c r="BK250" s="50">
        <v>0.014124307403371453</v>
      </c>
      <c r="BL250" s="50">
        <v>0</v>
      </c>
      <c r="BM250" s="50">
        <v>0</v>
      </c>
      <c r="BN250" s="67">
        <v>674312.32590038469</v>
      </c>
      <c r="BO250" s="50">
        <v>4977.15368106352</v>
      </c>
      <c r="BP250" s="50" t="s">
        <v>325</v>
      </c>
      <c r="BQ250" s="50">
        <v>5108.426711366551</v>
      </c>
      <c r="BR250" s="508">
        <v>0.019568161406302576</v>
      </c>
      <c r="BS250" s="50">
        <v>-1184.7</v>
      </c>
      <c r="BT250" s="50">
        <v>673127.62590038474</v>
      </c>
      <c r="BU250" s="50">
        <v>-1320</v>
      </c>
      <c r="BV250" s="67">
        <v>671807.62590038474</v>
      </c>
      <c r="BY250" s="40">
        <v>8732254</v>
      </c>
    </row>
    <row r="251" spans="1:74">
      <c r="A251" s="8" t="s">
        <v>326</v>
      </c>
      <c r="B251" s="8" t="s">
        <v>326</v>
      </c>
      <c r="C251" s="8" t="s">
        <v>326</v>
      </c>
      <c r="D251" s="491" t="s">
        <v>326</v>
      </c>
      <c r="E251" s="491" t="s">
        <v>326</v>
      </c>
      <c r="F251" s="491" t="s">
        <v>326</v>
      </c>
      <c r="G251" s="491" t="s">
        <v>326</v>
      </c>
      <c r="H251" s="491" t="s">
        <v>326</v>
      </c>
      <c r="I251" s="491" t="s">
        <v>326</v>
      </c>
      <c r="J251" s="491" t="s">
        <v>326</v>
      </c>
      <c r="K251" s="491" t="s">
        <v>326</v>
      </c>
      <c r="L251" s="491" t="s">
        <v>326</v>
      </c>
      <c r="M251" s="491" t="s">
        <v>326</v>
      </c>
      <c r="N251" s="491" t="s">
        <v>326</v>
      </c>
      <c r="O251" s="491" t="s">
        <v>326</v>
      </c>
      <c r="P251" s="491" t="s">
        <v>326</v>
      </c>
      <c r="Q251" s="491" t="s">
        <v>326</v>
      </c>
      <c r="R251" s="491" t="s">
        <v>326</v>
      </c>
      <c r="S251" s="491" t="s">
        <v>326</v>
      </c>
      <c r="T251" s="491" t="s">
        <v>326</v>
      </c>
      <c r="U251" s="491" t="s">
        <v>326</v>
      </c>
      <c r="V251" s="491" t="s">
        <v>326</v>
      </c>
      <c r="W251" s="491" t="s">
        <v>326</v>
      </c>
      <c r="X251" s="491" t="s">
        <v>326</v>
      </c>
      <c r="Y251" s="491" t="s">
        <v>326</v>
      </c>
      <c r="Z251" s="491" t="s">
        <v>326</v>
      </c>
      <c r="AA251" s="491" t="s">
        <v>326</v>
      </c>
      <c r="AB251" s="491" t="s">
        <v>326</v>
      </c>
      <c r="AC251" s="491" t="s">
        <v>326</v>
      </c>
      <c r="AD251" s="491" t="s">
        <v>326</v>
      </c>
      <c r="AE251" s="491" t="s">
        <v>326</v>
      </c>
      <c r="AF251" s="491" t="s">
        <v>326</v>
      </c>
      <c r="AG251" s="491" t="s">
        <v>326</v>
      </c>
      <c r="AH251" s="491" t="s">
        <v>326</v>
      </c>
      <c r="AI251" s="491" t="s">
        <v>326</v>
      </c>
      <c r="AJ251" s="491" t="s">
        <v>326</v>
      </c>
      <c r="AK251" s="491" t="s">
        <v>326</v>
      </c>
      <c r="AL251" s="491" t="s">
        <v>326</v>
      </c>
      <c r="AM251" s="491" t="s">
        <v>326</v>
      </c>
      <c r="AN251" s="491" t="s">
        <v>326</v>
      </c>
      <c r="AO251" s="491" t="s">
        <v>326</v>
      </c>
      <c r="AP251" s="491" t="s">
        <v>326</v>
      </c>
      <c r="AQ251" s="491" t="s">
        <v>326</v>
      </c>
      <c r="AR251" s="491" t="s">
        <v>326</v>
      </c>
      <c r="AS251" s="491" t="s">
        <v>326</v>
      </c>
      <c r="AT251" s="491" t="s">
        <v>326</v>
      </c>
      <c r="AU251" s="491" t="s">
        <v>326</v>
      </c>
      <c r="AV251" s="491" t="s">
        <v>326</v>
      </c>
      <c r="AW251" s="71" t="s">
        <v>326</v>
      </c>
      <c r="AX251" s="491" t="s">
        <v>326</v>
      </c>
      <c r="AY251" s="491" t="s">
        <v>326</v>
      </c>
      <c r="AZ251" s="491" t="s">
        <v>326</v>
      </c>
      <c r="BA251" s="491" t="s">
        <v>326</v>
      </c>
      <c r="BB251" s="491" t="s">
        <v>326</v>
      </c>
      <c r="BC251" s="491" t="s">
        <v>326</v>
      </c>
      <c r="BD251" s="491" t="s">
        <v>326</v>
      </c>
      <c r="BE251" s="491" t="s">
        <v>326</v>
      </c>
      <c r="BF251" s="491" t="s">
        <v>326</v>
      </c>
      <c r="BG251" s="491" t="s">
        <v>326</v>
      </c>
      <c r="BH251" s="491" t="s">
        <v>326</v>
      </c>
      <c r="BI251" s="491" t="s">
        <v>326</v>
      </c>
      <c r="BJ251" s="491" t="s">
        <v>326</v>
      </c>
      <c r="BK251" s="491" t="s">
        <v>326</v>
      </c>
      <c r="BL251" s="491" t="s">
        <v>326</v>
      </c>
      <c r="BM251" s="491" t="s">
        <v>326</v>
      </c>
      <c r="BN251" s="71" t="s">
        <v>326</v>
      </c>
      <c r="BO251" s="491" t="s">
        <v>326</v>
      </c>
      <c r="BP251" s="491" t="s">
        <v>326</v>
      </c>
      <c r="BQ251" s="491" t="s">
        <v>326</v>
      </c>
      <c r="BR251" s="491" t="s">
        <v>326</v>
      </c>
      <c r="BS251" s="491" t="s">
        <v>326</v>
      </c>
      <c r="BT251" s="491" t="s">
        <v>326</v>
      </c>
      <c r="BU251" s="491" t="s">
        <v>326</v>
      </c>
      <c r="BV251" s="71" t="s">
        <v>326</v>
      </c>
    </row>
    <row r="252" spans="1:74">
      <c r="A252" s="8" t="s">
        <v>326</v>
      </c>
      <c r="B252" s="8" t="s">
        <v>326</v>
      </c>
      <c r="C252" s="8" t="s">
        <v>326</v>
      </c>
      <c r="D252" s="491" t="s">
        <v>326</v>
      </c>
      <c r="E252" s="491" t="s">
        <v>326</v>
      </c>
      <c r="F252" s="491" t="s">
        <v>326</v>
      </c>
      <c r="G252" s="491" t="s">
        <v>326</v>
      </c>
      <c r="H252" s="491" t="s">
        <v>326</v>
      </c>
      <c r="I252" s="491" t="s">
        <v>326</v>
      </c>
      <c r="J252" s="491" t="s">
        <v>326</v>
      </c>
      <c r="K252" s="491" t="s">
        <v>326</v>
      </c>
      <c r="L252" s="491" t="s">
        <v>326</v>
      </c>
      <c r="M252" s="491" t="s">
        <v>326</v>
      </c>
      <c r="N252" s="491" t="s">
        <v>326</v>
      </c>
      <c r="O252" s="491" t="s">
        <v>326</v>
      </c>
      <c r="P252" s="491" t="s">
        <v>326</v>
      </c>
      <c r="Q252" s="491" t="s">
        <v>326</v>
      </c>
      <c r="R252" s="491" t="s">
        <v>326</v>
      </c>
      <c r="S252" s="491" t="s">
        <v>326</v>
      </c>
      <c r="T252" s="491" t="s">
        <v>326</v>
      </c>
      <c r="U252" s="491" t="s">
        <v>326</v>
      </c>
      <c r="V252" s="491" t="s">
        <v>326</v>
      </c>
      <c r="W252" s="491" t="s">
        <v>326</v>
      </c>
      <c r="X252" s="491" t="s">
        <v>326</v>
      </c>
      <c r="Y252" s="491" t="s">
        <v>326</v>
      </c>
      <c r="Z252" s="491" t="s">
        <v>326</v>
      </c>
      <c r="AA252" s="491" t="s">
        <v>326</v>
      </c>
      <c r="AB252" s="491" t="s">
        <v>326</v>
      </c>
      <c r="AC252" s="491" t="s">
        <v>326</v>
      </c>
      <c r="AD252" s="491" t="s">
        <v>326</v>
      </c>
      <c r="AE252" s="491" t="s">
        <v>326</v>
      </c>
      <c r="AF252" s="491" t="s">
        <v>326</v>
      </c>
      <c r="AG252" s="491" t="s">
        <v>326</v>
      </c>
      <c r="AH252" s="491" t="s">
        <v>326</v>
      </c>
      <c r="AI252" s="491" t="s">
        <v>326</v>
      </c>
      <c r="AJ252" s="491" t="s">
        <v>326</v>
      </c>
      <c r="AK252" s="491" t="s">
        <v>326</v>
      </c>
      <c r="AL252" s="491" t="s">
        <v>326</v>
      </c>
      <c r="AM252" s="491" t="s">
        <v>326</v>
      </c>
      <c r="AN252" s="491" t="s">
        <v>326</v>
      </c>
      <c r="AO252" s="491" t="s">
        <v>326</v>
      </c>
      <c r="AP252" s="491" t="s">
        <v>326</v>
      </c>
      <c r="AQ252" s="491" t="s">
        <v>326</v>
      </c>
      <c r="AR252" s="491" t="s">
        <v>326</v>
      </c>
      <c r="AS252" s="491" t="s">
        <v>326</v>
      </c>
      <c r="AT252" s="491" t="s">
        <v>326</v>
      </c>
      <c r="AU252" s="491" t="s">
        <v>326</v>
      </c>
      <c r="AV252" s="491" t="s">
        <v>326</v>
      </c>
      <c r="AW252" s="71" t="s">
        <v>326</v>
      </c>
      <c r="AX252" s="491" t="s">
        <v>326</v>
      </c>
      <c r="AY252" s="491" t="s">
        <v>326</v>
      </c>
      <c r="AZ252" s="491" t="s">
        <v>326</v>
      </c>
      <c r="BA252" s="491" t="s">
        <v>326</v>
      </c>
      <c r="BB252" s="491" t="s">
        <v>326</v>
      </c>
      <c r="BC252" s="491" t="s">
        <v>326</v>
      </c>
      <c r="BD252" s="491" t="s">
        <v>326</v>
      </c>
      <c r="BE252" s="491" t="s">
        <v>326</v>
      </c>
      <c r="BF252" s="491" t="s">
        <v>326</v>
      </c>
      <c r="BG252" s="491" t="s">
        <v>326</v>
      </c>
      <c r="BH252" s="491" t="s">
        <v>326</v>
      </c>
      <c r="BI252" s="491" t="s">
        <v>326</v>
      </c>
      <c r="BJ252" s="491" t="s">
        <v>326</v>
      </c>
      <c r="BK252" s="491" t="s">
        <v>326</v>
      </c>
      <c r="BL252" s="491" t="s">
        <v>326</v>
      </c>
      <c r="BM252" s="491" t="s">
        <v>326</v>
      </c>
      <c r="BN252" s="71" t="s">
        <v>326</v>
      </c>
      <c r="BO252" s="491" t="s">
        <v>326</v>
      </c>
      <c r="BP252" s="491" t="s">
        <v>326</v>
      </c>
      <c r="BQ252" s="491" t="s">
        <v>326</v>
      </c>
      <c r="BR252" s="491" t="s">
        <v>326</v>
      </c>
      <c r="BS252" s="491" t="s">
        <v>326</v>
      </c>
      <c r="BT252" s="491" t="s">
        <v>326</v>
      </c>
      <c r="BU252" s="491" t="s">
        <v>326</v>
      </c>
      <c r="BV252" s="71" t="s">
        <v>326</v>
      </c>
    </row>
    <row r="253" spans="1:74">
      <c r="A253" s="8" t="s">
        <v>326</v>
      </c>
      <c r="B253" s="8" t="s">
        <v>326</v>
      </c>
      <c r="C253" s="8" t="s">
        <v>326</v>
      </c>
      <c r="D253" s="491" t="s">
        <v>326</v>
      </c>
      <c r="E253" s="491" t="s">
        <v>326</v>
      </c>
      <c r="F253" s="491" t="s">
        <v>326</v>
      </c>
      <c r="G253" s="491" t="s">
        <v>326</v>
      </c>
      <c r="H253" s="491" t="s">
        <v>326</v>
      </c>
      <c r="I253" s="491" t="s">
        <v>326</v>
      </c>
      <c r="J253" s="491" t="s">
        <v>326</v>
      </c>
      <c r="K253" s="491" t="s">
        <v>326</v>
      </c>
      <c r="L253" s="491" t="s">
        <v>326</v>
      </c>
      <c r="M253" s="491" t="s">
        <v>326</v>
      </c>
      <c r="N253" s="491" t="s">
        <v>326</v>
      </c>
      <c r="O253" s="491" t="s">
        <v>326</v>
      </c>
      <c r="P253" s="491" t="s">
        <v>326</v>
      </c>
      <c r="Q253" s="491" t="s">
        <v>326</v>
      </c>
      <c r="R253" s="491" t="s">
        <v>326</v>
      </c>
      <c r="S253" s="491" t="s">
        <v>326</v>
      </c>
      <c r="T253" s="491" t="s">
        <v>326</v>
      </c>
      <c r="U253" s="491" t="s">
        <v>326</v>
      </c>
      <c r="V253" s="491" t="s">
        <v>326</v>
      </c>
      <c r="W253" s="491" t="s">
        <v>326</v>
      </c>
      <c r="X253" s="491" t="s">
        <v>326</v>
      </c>
      <c r="Y253" s="491" t="s">
        <v>326</v>
      </c>
      <c r="Z253" s="491" t="s">
        <v>326</v>
      </c>
      <c r="AA253" s="491" t="s">
        <v>326</v>
      </c>
      <c r="AB253" s="491" t="s">
        <v>326</v>
      </c>
      <c r="AC253" s="491" t="s">
        <v>326</v>
      </c>
      <c r="AD253" s="491" t="s">
        <v>326</v>
      </c>
      <c r="AE253" s="491" t="s">
        <v>326</v>
      </c>
      <c r="AF253" s="491" t="s">
        <v>326</v>
      </c>
      <c r="AG253" s="491" t="s">
        <v>326</v>
      </c>
      <c r="AH253" s="491" t="s">
        <v>326</v>
      </c>
      <c r="AI253" s="491" t="s">
        <v>326</v>
      </c>
      <c r="AJ253" s="491" t="s">
        <v>326</v>
      </c>
      <c r="AK253" s="491" t="s">
        <v>326</v>
      </c>
      <c r="AL253" s="491" t="s">
        <v>326</v>
      </c>
      <c r="AM253" s="491" t="s">
        <v>326</v>
      </c>
      <c r="AN253" s="491" t="s">
        <v>326</v>
      </c>
      <c r="AO253" s="491" t="s">
        <v>326</v>
      </c>
      <c r="AP253" s="491" t="s">
        <v>326</v>
      </c>
      <c r="AQ253" s="491" t="s">
        <v>326</v>
      </c>
      <c r="AR253" s="491" t="s">
        <v>326</v>
      </c>
      <c r="AS253" s="491" t="s">
        <v>326</v>
      </c>
      <c r="AT253" s="491" t="s">
        <v>326</v>
      </c>
      <c r="AU253" s="491" t="s">
        <v>326</v>
      </c>
      <c r="AV253" s="491" t="s">
        <v>326</v>
      </c>
      <c r="AW253" s="71" t="s">
        <v>326</v>
      </c>
      <c r="AX253" s="491" t="s">
        <v>326</v>
      </c>
      <c r="AY253" s="491" t="s">
        <v>326</v>
      </c>
      <c r="AZ253" s="491" t="s">
        <v>326</v>
      </c>
      <c r="BA253" s="491" t="s">
        <v>326</v>
      </c>
      <c r="BB253" s="491" t="s">
        <v>326</v>
      </c>
      <c r="BC253" s="491" t="s">
        <v>326</v>
      </c>
      <c r="BD253" s="491" t="s">
        <v>326</v>
      </c>
      <c r="BE253" s="491" t="s">
        <v>326</v>
      </c>
      <c r="BF253" s="491" t="s">
        <v>326</v>
      </c>
      <c r="BG253" s="491" t="s">
        <v>326</v>
      </c>
      <c r="BH253" s="491" t="s">
        <v>326</v>
      </c>
      <c r="BI253" s="491" t="s">
        <v>326</v>
      </c>
      <c r="BJ253" s="491" t="s">
        <v>326</v>
      </c>
      <c r="BK253" s="491" t="s">
        <v>326</v>
      </c>
      <c r="BL253" s="491" t="s">
        <v>326</v>
      </c>
      <c r="BM253" s="491" t="s">
        <v>326</v>
      </c>
      <c r="BN253" s="71" t="s">
        <v>326</v>
      </c>
      <c r="BO253" s="491" t="s">
        <v>326</v>
      </c>
      <c r="BP253" s="491" t="s">
        <v>326</v>
      </c>
      <c r="BQ253" s="491" t="s">
        <v>326</v>
      </c>
      <c r="BR253" s="491" t="s">
        <v>326</v>
      </c>
      <c r="BS253" s="491" t="s">
        <v>326</v>
      </c>
      <c r="BT253" s="491" t="s">
        <v>326</v>
      </c>
      <c r="BU253" s="491" t="s">
        <v>326</v>
      </c>
      <c r="BV253" s="71" t="s">
        <v>326</v>
      </c>
    </row>
    <row r="254" spans="1:74">
      <c r="A254" s="8" t="s">
        <v>326</v>
      </c>
      <c r="B254" s="8" t="s">
        <v>326</v>
      </c>
      <c r="C254" s="8" t="s">
        <v>326</v>
      </c>
      <c r="D254" s="491" t="s">
        <v>326</v>
      </c>
      <c r="E254" s="491" t="s">
        <v>326</v>
      </c>
      <c r="F254" s="491" t="s">
        <v>326</v>
      </c>
      <c r="G254" s="491" t="s">
        <v>326</v>
      </c>
      <c r="H254" s="491" t="s">
        <v>326</v>
      </c>
      <c r="I254" s="491" t="s">
        <v>326</v>
      </c>
      <c r="J254" s="491" t="s">
        <v>326</v>
      </c>
      <c r="K254" s="491" t="s">
        <v>326</v>
      </c>
      <c r="L254" s="491" t="s">
        <v>326</v>
      </c>
      <c r="M254" s="491" t="s">
        <v>326</v>
      </c>
      <c r="N254" s="491" t="s">
        <v>326</v>
      </c>
      <c r="O254" s="491" t="s">
        <v>326</v>
      </c>
      <c r="P254" s="491" t="s">
        <v>326</v>
      </c>
      <c r="Q254" s="491" t="s">
        <v>326</v>
      </c>
      <c r="R254" s="491" t="s">
        <v>326</v>
      </c>
      <c r="S254" s="491" t="s">
        <v>326</v>
      </c>
      <c r="T254" s="491" t="s">
        <v>326</v>
      </c>
      <c r="U254" s="491" t="s">
        <v>326</v>
      </c>
      <c r="V254" s="491" t="s">
        <v>326</v>
      </c>
      <c r="W254" s="491" t="s">
        <v>326</v>
      </c>
      <c r="X254" s="491" t="s">
        <v>326</v>
      </c>
      <c r="Y254" s="491" t="s">
        <v>326</v>
      </c>
      <c r="Z254" s="491" t="s">
        <v>326</v>
      </c>
      <c r="AA254" s="491" t="s">
        <v>326</v>
      </c>
      <c r="AB254" s="491" t="s">
        <v>326</v>
      </c>
      <c r="AC254" s="491" t="s">
        <v>326</v>
      </c>
      <c r="AD254" s="491" t="s">
        <v>326</v>
      </c>
      <c r="AE254" s="491" t="s">
        <v>326</v>
      </c>
      <c r="AF254" s="491" t="s">
        <v>326</v>
      </c>
      <c r="AG254" s="491" t="s">
        <v>326</v>
      </c>
      <c r="AH254" s="491" t="s">
        <v>326</v>
      </c>
      <c r="AI254" s="491" t="s">
        <v>326</v>
      </c>
      <c r="AJ254" s="491" t="s">
        <v>326</v>
      </c>
      <c r="AK254" s="491" t="s">
        <v>326</v>
      </c>
      <c r="AL254" s="491" t="s">
        <v>326</v>
      </c>
      <c r="AM254" s="491" t="s">
        <v>326</v>
      </c>
      <c r="AN254" s="491" t="s">
        <v>326</v>
      </c>
      <c r="AO254" s="491" t="s">
        <v>326</v>
      </c>
      <c r="AP254" s="491" t="s">
        <v>326</v>
      </c>
      <c r="AQ254" s="491" t="s">
        <v>326</v>
      </c>
      <c r="AR254" s="491" t="s">
        <v>326</v>
      </c>
      <c r="AS254" s="491" t="s">
        <v>326</v>
      </c>
      <c r="AT254" s="491" t="s">
        <v>326</v>
      </c>
      <c r="AU254" s="491" t="s">
        <v>326</v>
      </c>
      <c r="AV254" s="491" t="s">
        <v>326</v>
      </c>
      <c r="AW254" s="71" t="s">
        <v>326</v>
      </c>
      <c r="AX254" s="491" t="s">
        <v>326</v>
      </c>
      <c r="AY254" s="491" t="s">
        <v>326</v>
      </c>
      <c r="AZ254" s="491" t="s">
        <v>326</v>
      </c>
      <c r="BA254" s="491" t="s">
        <v>326</v>
      </c>
      <c r="BB254" s="491" t="s">
        <v>326</v>
      </c>
      <c r="BC254" s="491" t="s">
        <v>326</v>
      </c>
      <c r="BD254" s="491" t="s">
        <v>326</v>
      </c>
      <c r="BE254" s="491" t="s">
        <v>326</v>
      </c>
      <c r="BF254" s="491" t="s">
        <v>326</v>
      </c>
      <c r="BG254" s="491" t="s">
        <v>326</v>
      </c>
      <c r="BH254" s="491" t="s">
        <v>326</v>
      </c>
      <c r="BI254" s="491" t="s">
        <v>326</v>
      </c>
      <c r="BJ254" s="491" t="s">
        <v>326</v>
      </c>
      <c r="BK254" s="491" t="s">
        <v>326</v>
      </c>
      <c r="BL254" s="491" t="s">
        <v>326</v>
      </c>
      <c r="BM254" s="491" t="s">
        <v>326</v>
      </c>
      <c r="BN254" s="71" t="s">
        <v>326</v>
      </c>
      <c r="BO254" s="491" t="s">
        <v>326</v>
      </c>
      <c r="BP254" s="491" t="s">
        <v>326</v>
      </c>
      <c r="BQ254" s="491" t="s">
        <v>326</v>
      </c>
      <c r="BR254" s="491" t="s">
        <v>326</v>
      </c>
      <c r="BS254" s="491" t="s">
        <v>326</v>
      </c>
      <c r="BT254" s="491" t="s">
        <v>326</v>
      </c>
      <c r="BU254" s="491" t="s">
        <v>326</v>
      </c>
      <c r="BV254" s="71" t="s">
        <v>326</v>
      </c>
    </row>
    <row r="255" spans="1:74">
      <c r="A255" s="8" t="s">
        <v>326</v>
      </c>
      <c r="B255" s="8" t="s">
        <v>326</v>
      </c>
      <c r="C255" s="8" t="s">
        <v>326</v>
      </c>
      <c r="D255" s="491" t="s">
        <v>326</v>
      </c>
      <c r="E255" s="491" t="s">
        <v>326</v>
      </c>
      <c r="F255" s="491" t="s">
        <v>326</v>
      </c>
      <c r="G255" s="491" t="s">
        <v>326</v>
      </c>
      <c r="H255" s="491" t="s">
        <v>326</v>
      </c>
      <c r="I255" s="491" t="s">
        <v>326</v>
      </c>
      <c r="J255" s="491" t="s">
        <v>326</v>
      </c>
      <c r="K255" s="491" t="s">
        <v>326</v>
      </c>
      <c r="L255" s="491" t="s">
        <v>326</v>
      </c>
      <c r="M255" s="491" t="s">
        <v>326</v>
      </c>
      <c r="N255" s="491" t="s">
        <v>326</v>
      </c>
      <c r="O255" s="491" t="s">
        <v>326</v>
      </c>
      <c r="P255" s="491" t="s">
        <v>326</v>
      </c>
      <c r="Q255" s="491" t="s">
        <v>326</v>
      </c>
      <c r="R255" s="491" t="s">
        <v>326</v>
      </c>
      <c r="S255" s="491" t="s">
        <v>326</v>
      </c>
      <c r="T255" s="491" t="s">
        <v>326</v>
      </c>
      <c r="U255" s="491" t="s">
        <v>326</v>
      </c>
      <c r="V255" s="491" t="s">
        <v>326</v>
      </c>
      <c r="W255" s="491" t="s">
        <v>326</v>
      </c>
      <c r="X255" s="491" t="s">
        <v>326</v>
      </c>
      <c r="Y255" s="491" t="s">
        <v>326</v>
      </c>
      <c r="Z255" s="491" t="s">
        <v>326</v>
      </c>
      <c r="AA255" s="491" t="s">
        <v>326</v>
      </c>
      <c r="AB255" s="491" t="s">
        <v>326</v>
      </c>
      <c r="AC255" s="491" t="s">
        <v>326</v>
      </c>
      <c r="AD255" s="491" t="s">
        <v>326</v>
      </c>
      <c r="AE255" s="491" t="s">
        <v>326</v>
      </c>
      <c r="AF255" s="491" t="s">
        <v>326</v>
      </c>
      <c r="AG255" s="491" t="s">
        <v>326</v>
      </c>
      <c r="AH255" s="491" t="s">
        <v>326</v>
      </c>
      <c r="AI255" s="491" t="s">
        <v>326</v>
      </c>
      <c r="AJ255" s="491" t="s">
        <v>326</v>
      </c>
      <c r="AK255" s="491" t="s">
        <v>326</v>
      </c>
      <c r="AL255" s="491" t="s">
        <v>326</v>
      </c>
      <c r="AM255" s="491" t="s">
        <v>326</v>
      </c>
      <c r="AN255" s="491" t="s">
        <v>326</v>
      </c>
      <c r="AO255" s="491" t="s">
        <v>326</v>
      </c>
      <c r="AP255" s="491" t="s">
        <v>326</v>
      </c>
      <c r="AQ255" s="491" t="s">
        <v>326</v>
      </c>
      <c r="AR255" s="491" t="s">
        <v>326</v>
      </c>
      <c r="AS255" s="491" t="s">
        <v>326</v>
      </c>
      <c r="AT255" s="491" t="s">
        <v>326</v>
      </c>
      <c r="AU255" s="491" t="s">
        <v>326</v>
      </c>
      <c r="AV255" s="491" t="s">
        <v>326</v>
      </c>
      <c r="AW255" s="71" t="s">
        <v>326</v>
      </c>
      <c r="AX255" s="491" t="s">
        <v>326</v>
      </c>
      <c r="AY255" s="491" t="s">
        <v>326</v>
      </c>
      <c r="AZ255" s="491" t="s">
        <v>326</v>
      </c>
      <c r="BA255" s="491" t="s">
        <v>326</v>
      </c>
      <c r="BB255" s="491" t="s">
        <v>326</v>
      </c>
      <c r="BC255" s="491" t="s">
        <v>326</v>
      </c>
      <c r="BD255" s="491" t="s">
        <v>326</v>
      </c>
      <c r="BE255" s="491" t="s">
        <v>326</v>
      </c>
      <c r="BF255" s="491" t="s">
        <v>326</v>
      </c>
      <c r="BG255" s="491" t="s">
        <v>326</v>
      </c>
      <c r="BH255" s="491" t="s">
        <v>326</v>
      </c>
      <c r="BI255" s="491" t="s">
        <v>326</v>
      </c>
      <c r="BJ255" s="491" t="s">
        <v>326</v>
      </c>
      <c r="BK255" s="491" t="s">
        <v>326</v>
      </c>
      <c r="BL255" s="491" t="s">
        <v>326</v>
      </c>
      <c r="BM255" s="491" t="s">
        <v>326</v>
      </c>
      <c r="BN255" s="71" t="s">
        <v>326</v>
      </c>
      <c r="BO255" s="491" t="s">
        <v>326</v>
      </c>
      <c r="BP255" s="491" t="s">
        <v>326</v>
      </c>
      <c r="BQ255" s="491" t="s">
        <v>326</v>
      </c>
      <c r="BR255" s="491" t="s">
        <v>326</v>
      </c>
      <c r="BS255" s="491" t="s">
        <v>326</v>
      </c>
      <c r="BT255" s="491" t="s">
        <v>326</v>
      </c>
      <c r="BU255" s="491" t="s">
        <v>326</v>
      </c>
      <c r="BV255" s="71" t="s">
        <v>326</v>
      </c>
    </row>
    <row r="256" spans="1:74">
      <c r="A256" s="8" t="s">
        <v>326</v>
      </c>
      <c r="B256" s="8" t="s">
        <v>326</v>
      </c>
      <c r="C256" s="8" t="s">
        <v>326</v>
      </c>
      <c r="D256" s="491" t="s">
        <v>326</v>
      </c>
      <c r="E256" s="491" t="s">
        <v>326</v>
      </c>
      <c r="F256" s="491" t="s">
        <v>326</v>
      </c>
      <c r="G256" s="491" t="s">
        <v>326</v>
      </c>
      <c r="H256" s="491" t="s">
        <v>326</v>
      </c>
      <c r="I256" s="491" t="s">
        <v>326</v>
      </c>
      <c r="J256" s="491" t="s">
        <v>326</v>
      </c>
      <c r="K256" s="491" t="s">
        <v>326</v>
      </c>
      <c r="L256" s="491" t="s">
        <v>326</v>
      </c>
      <c r="M256" s="491" t="s">
        <v>326</v>
      </c>
      <c r="N256" s="491" t="s">
        <v>326</v>
      </c>
      <c r="O256" s="491" t="s">
        <v>326</v>
      </c>
      <c r="P256" s="491" t="s">
        <v>326</v>
      </c>
      <c r="Q256" s="491" t="s">
        <v>326</v>
      </c>
      <c r="R256" s="491" t="s">
        <v>326</v>
      </c>
      <c r="S256" s="491" t="s">
        <v>326</v>
      </c>
      <c r="T256" s="491" t="s">
        <v>326</v>
      </c>
      <c r="U256" s="491" t="s">
        <v>326</v>
      </c>
      <c r="V256" s="491" t="s">
        <v>326</v>
      </c>
      <c r="W256" s="491" t="s">
        <v>326</v>
      </c>
      <c r="X256" s="491" t="s">
        <v>326</v>
      </c>
      <c r="Y256" s="491" t="s">
        <v>326</v>
      </c>
      <c r="Z256" s="491" t="s">
        <v>326</v>
      </c>
      <c r="AA256" s="491" t="s">
        <v>326</v>
      </c>
      <c r="AB256" s="491" t="s">
        <v>326</v>
      </c>
      <c r="AC256" s="491" t="s">
        <v>326</v>
      </c>
      <c r="AD256" s="491" t="s">
        <v>326</v>
      </c>
      <c r="AE256" s="491" t="s">
        <v>326</v>
      </c>
      <c r="AF256" s="491" t="s">
        <v>326</v>
      </c>
      <c r="AG256" s="491" t="s">
        <v>326</v>
      </c>
      <c r="AH256" s="491" t="s">
        <v>326</v>
      </c>
      <c r="AI256" s="491" t="s">
        <v>326</v>
      </c>
      <c r="AJ256" s="491" t="s">
        <v>326</v>
      </c>
      <c r="AK256" s="491" t="s">
        <v>326</v>
      </c>
      <c r="AL256" s="491" t="s">
        <v>326</v>
      </c>
      <c r="AM256" s="491" t="s">
        <v>326</v>
      </c>
      <c r="AN256" s="491" t="s">
        <v>326</v>
      </c>
      <c r="AO256" s="491" t="s">
        <v>326</v>
      </c>
      <c r="AP256" s="491" t="s">
        <v>326</v>
      </c>
      <c r="AQ256" s="491" t="s">
        <v>326</v>
      </c>
      <c r="AR256" s="491" t="s">
        <v>326</v>
      </c>
      <c r="AS256" s="491" t="s">
        <v>326</v>
      </c>
      <c r="AT256" s="491" t="s">
        <v>326</v>
      </c>
      <c r="AU256" s="491" t="s">
        <v>326</v>
      </c>
      <c r="AV256" s="491" t="s">
        <v>326</v>
      </c>
      <c r="AW256" s="71" t="s">
        <v>326</v>
      </c>
      <c r="AX256" s="491" t="s">
        <v>326</v>
      </c>
      <c r="AY256" s="491" t="s">
        <v>326</v>
      </c>
      <c r="AZ256" s="491" t="s">
        <v>326</v>
      </c>
      <c r="BA256" s="491" t="s">
        <v>326</v>
      </c>
      <c r="BB256" s="491" t="s">
        <v>326</v>
      </c>
      <c r="BC256" s="491" t="s">
        <v>326</v>
      </c>
      <c r="BD256" s="491" t="s">
        <v>326</v>
      </c>
      <c r="BE256" s="491" t="s">
        <v>326</v>
      </c>
      <c r="BF256" s="491" t="s">
        <v>326</v>
      </c>
      <c r="BG256" s="491" t="s">
        <v>326</v>
      </c>
      <c r="BH256" s="491" t="s">
        <v>326</v>
      </c>
      <c r="BI256" s="491" t="s">
        <v>326</v>
      </c>
      <c r="BJ256" s="491" t="s">
        <v>326</v>
      </c>
      <c r="BK256" s="491" t="s">
        <v>326</v>
      </c>
      <c r="BL256" s="491" t="s">
        <v>326</v>
      </c>
      <c r="BM256" s="491" t="s">
        <v>326</v>
      </c>
      <c r="BN256" s="71" t="s">
        <v>326</v>
      </c>
      <c r="BO256" s="491" t="s">
        <v>326</v>
      </c>
      <c r="BP256" s="491" t="s">
        <v>326</v>
      </c>
      <c r="BQ256" s="491" t="s">
        <v>326</v>
      </c>
      <c r="BR256" s="491" t="s">
        <v>326</v>
      </c>
      <c r="BS256" s="491" t="s">
        <v>326</v>
      </c>
      <c r="BT256" s="491" t="s">
        <v>326</v>
      </c>
      <c r="BU256" s="491" t="s">
        <v>326</v>
      </c>
      <c r="BV256" s="71" t="s">
        <v>326</v>
      </c>
    </row>
    <row r="257" spans="1:74">
      <c r="A257" s="8" t="s">
        <v>326</v>
      </c>
      <c r="B257" s="8" t="s">
        <v>326</v>
      </c>
      <c r="C257" s="8" t="s">
        <v>326</v>
      </c>
      <c r="D257" s="491" t="s">
        <v>326</v>
      </c>
      <c r="E257" s="491" t="s">
        <v>326</v>
      </c>
      <c r="F257" s="491" t="s">
        <v>326</v>
      </c>
      <c r="G257" s="491" t="s">
        <v>326</v>
      </c>
      <c r="H257" s="491" t="s">
        <v>326</v>
      </c>
      <c r="I257" s="491" t="s">
        <v>326</v>
      </c>
      <c r="J257" s="491" t="s">
        <v>326</v>
      </c>
      <c r="K257" s="491" t="s">
        <v>326</v>
      </c>
      <c r="L257" s="491" t="s">
        <v>326</v>
      </c>
      <c r="M257" s="491" t="s">
        <v>326</v>
      </c>
      <c r="N257" s="491" t="s">
        <v>326</v>
      </c>
      <c r="O257" s="491" t="s">
        <v>326</v>
      </c>
      <c r="P257" s="491" t="s">
        <v>326</v>
      </c>
      <c r="Q257" s="491" t="s">
        <v>326</v>
      </c>
      <c r="R257" s="491" t="s">
        <v>326</v>
      </c>
      <c r="S257" s="491" t="s">
        <v>326</v>
      </c>
      <c r="T257" s="491" t="s">
        <v>326</v>
      </c>
      <c r="U257" s="491" t="s">
        <v>326</v>
      </c>
      <c r="V257" s="491" t="s">
        <v>326</v>
      </c>
      <c r="W257" s="491" t="s">
        <v>326</v>
      </c>
      <c r="X257" s="491" t="s">
        <v>326</v>
      </c>
      <c r="Y257" s="491" t="s">
        <v>326</v>
      </c>
      <c r="Z257" s="491" t="s">
        <v>326</v>
      </c>
      <c r="AA257" s="491" t="s">
        <v>326</v>
      </c>
      <c r="AB257" s="491" t="s">
        <v>326</v>
      </c>
      <c r="AC257" s="491" t="s">
        <v>326</v>
      </c>
      <c r="AD257" s="491" t="s">
        <v>326</v>
      </c>
      <c r="AE257" s="491" t="s">
        <v>326</v>
      </c>
      <c r="AF257" s="491" t="s">
        <v>326</v>
      </c>
      <c r="AG257" s="491" t="s">
        <v>326</v>
      </c>
      <c r="AH257" s="491" t="s">
        <v>326</v>
      </c>
      <c r="AI257" s="491" t="s">
        <v>326</v>
      </c>
      <c r="AJ257" s="491" t="s">
        <v>326</v>
      </c>
      <c r="AK257" s="491" t="s">
        <v>326</v>
      </c>
      <c r="AL257" s="491" t="s">
        <v>326</v>
      </c>
      <c r="AM257" s="491" t="s">
        <v>326</v>
      </c>
      <c r="AN257" s="491" t="s">
        <v>326</v>
      </c>
      <c r="AO257" s="491" t="s">
        <v>326</v>
      </c>
      <c r="AP257" s="491" t="s">
        <v>326</v>
      </c>
      <c r="AQ257" s="491" t="s">
        <v>326</v>
      </c>
      <c r="AR257" s="491" t="s">
        <v>326</v>
      </c>
      <c r="AS257" s="491" t="s">
        <v>326</v>
      </c>
      <c r="AT257" s="491" t="s">
        <v>326</v>
      </c>
      <c r="AU257" s="491" t="s">
        <v>326</v>
      </c>
      <c r="AV257" s="491" t="s">
        <v>326</v>
      </c>
      <c r="AW257" s="71" t="s">
        <v>326</v>
      </c>
      <c r="AX257" s="491" t="s">
        <v>326</v>
      </c>
      <c r="AY257" s="491" t="s">
        <v>326</v>
      </c>
      <c r="AZ257" s="491" t="s">
        <v>326</v>
      </c>
      <c r="BA257" s="491" t="s">
        <v>326</v>
      </c>
      <c r="BB257" s="491" t="s">
        <v>326</v>
      </c>
      <c r="BC257" s="491" t="s">
        <v>326</v>
      </c>
      <c r="BD257" s="491" t="s">
        <v>326</v>
      </c>
      <c r="BE257" s="491" t="s">
        <v>326</v>
      </c>
      <c r="BF257" s="491" t="s">
        <v>326</v>
      </c>
      <c r="BG257" s="491" t="s">
        <v>326</v>
      </c>
      <c r="BH257" s="491" t="s">
        <v>326</v>
      </c>
      <c r="BI257" s="491" t="s">
        <v>326</v>
      </c>
      <c r="BJ257" s="491" t="s">
        <v>326</v>
      </c>
      <c r="BK257" s="491" t="s">
        <v>326</v>
      </c>
      <c r="BL257" s="491" t="s">
        <v>326</v>
      </c>
      <c r="BM257" s="491" t="s">
        <v>326</v>
      </c>
      <c r="BN257" s="71" t="s">
        <v>326</v>
      </c>
      <c r="BO257" s="491" t="s">
        <v>326</v>
      </c>
      <c r="BP257" s="491" t="s">
        <v>326</v>
      </c>
      <c r="BQ257" s="491" t="s">
        <v>326</v>
      </c>
      <c r="BR257" s="491" t="s">
        <v>326</v>
      </c>
      <c r="BS257" s="491" t="s">
        <v>326</v>
      </c>
      <c r="BT257" s="491" t="s">
        <v>326</v>
      </c>
      <c r="BU257" s="491" t="s">
        <v>326</v>
      </c>
      <c r="BV257" s="71" t="s">
        <v>326</v>
      </c>
    </row>
    <row r="258" spans="1:74">
      <c r="A258" s="8" t="s">
        <v>326</v>
      </c>
      <c r="B258" s="8" t="s">
        <v>326</v>
      </c>
      <c r="C258" s="8" t="s">
        <v>326</v>
      </c>
      <c r="D258" s="491" t="s">
        <v>326</v>
      </c>
      <c r="E258" s="491" t="s">
        <v>326</v>
      </c>
      <c r="F258" s="491" t="s">
        <v>326</v>
      </c>
      <c r="G258" s="491" t="s">
        <v>326</v>
      </c>
      <c r="H258" s="491" t="s">
        <v>326</v>
      </c>
      <c r="I258" s="491" t="s">
        <v>326</v>
      </c>
      <c r="J258" s="491" t="s">
        <v>326</v>
      </c>
      <c r="K258" s="491" t="s">
        <v>326</v>
      </c>
      <c r="L258" s="491" t="s">
        <v>326</v>
      </c>
      <c r="M258" s="491" t="s">
        <v>326</v>
      </c>
      <c r="N258" s="491" t="s">
        <v>326</v>
      </c>
      <c r="O258" s="491" t="s">
        <v>326</v>
      </c>
      <c r="P258" s="491" t="s">
        <v>326</v>
      </c>
      <c r="Q258" s="491" t="s">
        <v>326</v>
      </c>
      <c r="R258" s="491" t="s">
        <v>326</v>
      </c>
      <c r="S258" s="491" t="s">
        <v>326</v>
      </c>
      <c r="T258" s="491" t="s">
        <v>326</v>
      </c>
      <c r="U258" s="491" t="s">
        <v>326</v>
      </c>
      <c r="V258" s="491" t="s">
        <v>326</v>
      </c>
      <c r="W258" s="491" t="s">
        <v>326</v>
      </c>
      <c r="X258" s="491" t="s">
        <v>326</v>
      </c>
      <c r="Y258" s="491" t="s">
        <v>326</v>
      </c>
      <c r="Z258" s="491" t="s">
        <v>326</v>
      </c>
      <c r="AA258" s="491" t="s">
        <v>326</v>
      </c>
      <c r="AB258" s="491" t="s">
        <v>326</v>
      </c>
      <c r="AC258" s="491" t="s">
        <v>326</v>
      </c>
      <c r="AD258" s="491" t="s">
        <v>326</v>
      </c>
      <c r="AE258" s="491" t="s">
        <v>326</v>
      </c>
      <c r="AF258" s="491" t="s">
        <v>326</v>
      </c>
      <c r="AG258" s="491" t="s">
        <v>326</v>
      </c>
      <c r="AH258" s="491" t="s">
        <v>326</v>
      </c>
      <c r="AI258" s="491" t="s">
        <v>326</v>
      </c>
      <c r="AJ258" s="491" t="s">
        <v>326</v>
      </c>
      <c r="AK258" s="491" t="s">
        <v>326</v>
      </c>
      <c r="AL258" s="491" t="s">
        <v>326</v>
      </c>
      <c r="AM258" s="491" t="s">
        <v>326</v>
      </c>
      <c r="AN258" s="491" t="s">
        <v>326</v>
      </c>
      <c r="AO258" s="491" t="s">
        <v>326</v>
      </c>
      <c r="AP258" s="491" t="s">
        <v>326</v>
      </c>
      <c r="AQ258" s="491" t="s">
        <v>326</v>
      </c>
      <c r="AR258" s="491" t="s">
        <v>326</v>
      </c>
      <c r="AS258" s="491" t="s">
        <v>326</v>
      </c>
      <c r="AT258" s="491" t="s">
        <v>326</v>
      </c>
      <c r="AU258" s="491" t="s">
        <v>326</v>
      </c>
      <c r="AV258" s="491" t="s">
        <v>326</v>
      </c>
      <c r="AW258" s="71" t="s">
        <v>326</v>
      </c>
      <c r="AX258" s="491" t="s">
        <v>326</v>
      </c>
      <c r="AY258" s="491" t="s">
        <v>326</v>
      </c>
      <c r="AZ258" s="491" t="s">
        <v>326</v>
      </c>
      <c r="BA258" s="491" t="s">
        <v>326</v>
      </c>
      <c r="BB258" s="491" t="s">
        <v>326</v>
      </c>
      <c r="BC258" s="491" t="s">
        <v>326</v>
      </c>
      <c r="BD258" s="491" t="s">
        <v>326</v>
      </c>
      <c r="BE258" s="491" t="s">
        <v>326</v>
      </c>
      <c r="BF258" s="491" t="s">
        <v>326</v>
      </c>
      <c r="BG258" s="491" t="s">
        <v>326</v>
      </c>
      <c r="BH258" s="491" t="s">
        <v>326</v>
      </c>
      <c r="BI258" s="491" t="s">
        <v>326</v>
      </c>
      <c r="BJ258" s="491" t="s">
        <v>326</v>
      </c>
      <c r="BK258" s="491" t="s">
        <v>326</v>
      </c>
      <c r="BL258" s="491" t="s">
        <v>326</v>
      </c>
      <c r="BM258" s="491" t="s">
        <v>326</v>
      </c>
      <c r="BN258" s="71" t="s">
        <v>326</v>
      </c>
      <c r="BO258" s="491" t="s">
        <v>326</v>
      </c>
      <c r="BP258" s="491" t="s">
        <v>326</v>
      </c>
      <c r="BQ258" s="491" t="s">
        <v>326</v>
      </c>
      <c r="BR258" s="491" t="s">
        <v>326</v>
      </c>
      <c r="BS258" s="491" t="s">
        <v>326</v>
      </c>
      <c r="BT258" s="491" t="s">
        <v>326</v>
      </c>
      <c r="BU258" s="491" t="s">
        <v>326</v>
      </c>
      <c r="BV258" s="71" t="s">
        <v>326</v>
      </c>
    </row>
    <row r="259" spans="1:74">
      <c r="A259" s="8" t="s">
        <v>326</v>
      </c>
      <c r="B259" s="8" t="s">
        <v>326</v>
      </c>
      <c r="C259" s="8" t="s">
        <v>326</v>
      </c>
      <c r="D259" s="491" t="s">
        <v>326</v>
      </c>
      <c r="E259" s="491" t="s">
        <v>326</v>
      </c>
      <c r="F259" s="491" t="s">
        <v>326</v>
      </c>
      <c r="G259" s="491" t="s">
        <v>326</v>
      </c>
      <c r="H259" s="491" t="s">
        <v>326</v>
      </c>
      <c r="I259" s="491" t="s">
        <v>326</v>
      </c>
      <c r="J259" s="491" t="s">
        <v>326</v>
      </c>
      <c r="K259" s="491" t="s">
        <v>326</v>
      </c>
      <c r="L259" s="491" t="s">
        <v>326</v>
      </c>
      <c r="M259" s="491" t="s">
        <v>326</v>
      </c>
      <c r="N259" s="491" t="s">
        <v>326</v>
      </c>
      <c r="O259" s="491" t="s">
        <v>326</v>
      </c>
      <c r="P259" s="491" t="s">
        <v>326</v>
      </c>
      <c r="Q259" s="491" t="s">
        <v>326</v>
      </c>
      <c r="R259" s="491" t="s">
        <v>326</v>
      </c>
      <c r="S259" s="491" t="s">
        <v>326</v>
      </c>
      <c r="T259" s="491" t="s">
        <v>326</v>
      </c>
      <c r="U259" s="491" t="s">
        <v>326</v>
      </c>
      <c r="V259" s="491" t="s">
        <v>326</v>
      </c>
      <c r="W259" s="491" t="s">
        <v>326</v>
      </c>
      <c r="X259" s="491" t="s">
        <v>326</v>
      </c>
      <c r="Y259" s="491" t="s">
        <v>326</v>
      </c>
      <c r="Z259" s="491" t="s">
        <v>326</v>
      </c>
      <c r="AA259" s="491" t="s">
        <v>326</v>
      </c>
      <c r="AB259" s="491" t="s">
        <v>326</v>
      </c>
      <c r="AC259" s="491" t="s">
        <v>326</v>
      </c>
      <c r="AD259" s="491" t="s">
        <v>326</v>
      </c>
      <c r="AE259" s="491" t="s">
        <v>326</v>
      </c>
      <c r="AF259" s="491" t="s">
        <v>326</v>
      </c>
      <c r="AG259" s="491" t="s">
        <v>326</v>
      </c>
      <c r="AH259" s="491" t="s">
        <v>326</v>
      </c>
      <c r="AI259" s="491" t="s">
        <v>326</v>
      </c>
      <c r="AJ259" s="491" t="s">
        <v>326</v>
      </c>
      <c r="AK259" s="491" t="s">
        <v>326</v>
      </c>
      <c r="AL259" s="491" t="s">
        <v>326</v>
      </c>
      <c r="AM259" s="491" t="s">
        <v>326</v>
      </c>
      <c r="AN259" s="491" t="s">
        <v>326</v>
      </c>
      <c r="AO259" s="491" t="s">
        <v>326</v>
      </c>
      <c r="AP259" s="491" t="s">
        <v>326</v>
      </c>
      <c r="AQ259" s="491" t="s">
        <v>326</v>
      </c>
      <c r="AR259" s="491" t="s">
        <v>326</v>
      </c>
      <c r="AS259" s="491" t="s">
        <v>326</v>
      </c>
      <c r="AT259" s="491" t="s">
        <v>326</v>
      </c>
      <c r="AU259" s="491" t="s">
        <v>326</v>
      </c>
      <c r="AV259" s="491" t="s">
        <v>326</v>
      </c>
      <c r="AW259" s="71" t="s">
        <v>326</v>
      </c>
      <c r="AX259" s="491" t="s">
        <v>326</v>
      </c>
      <c r="AY259" s="491" t="s">
        <v>326</v>
      </c>
      <c r="AZ259" s="491" t="s">
        <v>326</v>
      </c>
      <c r="BA259" s="491" t="s">
        <v>326</v>
      </c>
      <c r="BB259" s="491" t="s">
        <v>326</v>
      </c>
      <c r="BC259" s="491" t="s">
        <v>326</v>
      </c>
      <c r="BD259" s="491" t="s">
        <v>326</v>
      </c>
      <c r="BE259" s="491" t="s">
        <v>326</v>
      </c>
      <c r="BF259" s="491" t="s">
        <v>326</v>
      </c>
      <c r="BG259" s="491" t="s">
        <v>326</v>
      </c>
      <c r="BH259" s="491" t="s">
        <v>326</v>
      </c>
      <c r="BI259" s="491" t="s">
        <v>326</v>
      </c>
      <c r="BJ259" s="491" t="s">
        <v>326</v>
      </c>
      <c r="BK259" s="491" t="s">
        <v>326</v>
      </c>
      <c r="BL259" s="491" t="s">
        <v>326</v>
      </c>
      <c r="BM259" s="491" t="s">
        <v>326</v>
      </c>
      <c r="BN259" s="71" t="s">
        <v>326</v>
      </c>
      <c r="BO259" s="491" t="s">
        <v>326</v>
      </c>
      <c r="BP259" s="491" t="s">
        <v>326</v>
      </c>
      <c r="BQ259" s="491" t="s">
        <v>326</v>
      </c>
      <c r="BR259" s="491" t="s">
        <v>326</v>
      </c>
      <c r="BS259" s="491" t="s">
        <v>326</v>
      </c>
      <c r="BT259" s="491" t="s">
        <v>326</v>
      </c>
      <c r="BU259" s="491" t="s">
        <v>326</v>
      </c>
      <c r="BV259" s="71" t="s">
        <v>326</v>
      </c>
    </row>
    <row r="260" spans="1:74">
      <c r="A260" s="8" t="s">
        <v>326</v>
      </c>
      <c r="B260" s="8" t="s">
        <v>326</v>
      </c>
      <c r="C260" s="8" t="s">
        <v>326</v>
      </c>
      <c r="D260" s="491" t="s">
        <v>326</v>
      </c>
      <c r="E260" s="491" t="s">
        <v>326</v>
      </c>
      <c r="F260" s="491" t="s">
        <v>326</v>
      </c>
      <c r="G260" s="491" t="s">
        <v>326</v>
      </c>
      <c r="H260" s="491" t="s">
        <v>326</v>
      </c>
      <c r="I260" s="491" t="s">
        <v>326</v>
      </c>
      <c r="J260" s="491" t="s">
        <v>326</v>
      </c>
      <c r="K260" s="491" t="s">
        <v>326</v>
      </c>
      <c r="L260" s="491" t="s">
        <v>326</v>
      </c>
      <c r="M260" s="491" t="s">
        <v>326</v>
      </c>
      <c r="N260" s="491" t="s">
        <v>326</v>
      </c>
      <c r="O260" s="491" t="s">
        <v>326</v>
      </c>
      <c r="P260" s="491" t="s">
        <v>326</v>
      </c>
      <c r="Q260" s="491" t="s">
        <v>326</v>
      </c>
      <c r="R260" s="491" t="s">
        <v>326</v>
      </c>
      <c r="S260" s="491" t="s">
        <v>326</v>
      </c>
      <c r="T260" s="491" t="s">
        <v>326</v>
      </c>
      <c r="U260" s="491" t="s">
        <v>326</v>
      </c>
      <c r="V260" s="491" t="s">
        <v>326</v>
      </c>
      <c r="W260" s="491" t="s">
        <v>326</v>
      </c>
      <c r="X260" s="491" t="s">
        <v>326</v>
      </c>
      <c r="Y260" s="491" t="s">
        <v>326</v>
      </c>
      <c r="Z260" s="491" t="s">
        <v>326</v>
      </c>
      <c r="AA260" s="491" t="s">
        <v>326</v>
      </c>
      <c r="AB260" s="491" t="s">
        <v>326</v>
      </c>
      <c r="AC260" s="491" t="s">
        <v>326</v>
      </c>
      <c r="AD260" s="491" t="s">
        <v>326</v>
      </c>
      <c r="AE260" s="491" t="s">
        <v>326</v>
      </c>
      <c r="AF260" s="491" t="s">
        <v>326</v>
      </c>
      <c r="AG260" s="491" t="s">
        <v>326</v>
      </c>
      <c r="AH260" s="491" t="s">
        <v>326</v>
      </c>
      <c r="AI260" s="491" t="s">
        <v>326</v>
      </c>
      <c r="AJ260" s="491" t="s">
        <v>326</v>
      </c>
      <c r="AK260" s="491" t="s">
        <v>326</v>
      </c>
      <c r="AL260" s="491" t="s">
        <v>326</v>
      </c>
      <c r="AM260" s="491" t="s">
        <v>326</v>
      </c>
      <c r="AN260" s="491" t="s">
        <v>326</v>
      </c>
      <c r="AO260" s="491" t="s">
        <v>326</v>
      </c>
      <c r="AP260" s="491" t="s">
        <v>326</v>
      </c>
      <c r="AQ260" s="491" t="s">
        <v>326</v>
      </c>
      <c r="AR260" s="491" t="s">
        <v>326</v>
      </c>
      <c r="AS260" s="491" t="s">
        <v>326</v>
      </c>
      <c r="AT260" s="491" t="s">
        <v>326</v>
      </c>
      <c r="AU260" s="491" t="s">
        <v>326</v>
      </c>
      <c r="AV260" s="491" t="s">
        <v>326</v>
      </c>
      <c r="AW260" s="71" t="s">
        <v>326</v>
      </c>
      <c r="AX260" s="491" t="s">
        <v>326</v>
      </c>
      <c r="AY260" s="491" t="s">
        <v>326</v>
      </c>
      <c r="AZ260" s="491" t="s">
        <v>326</v>
      </c>
      <c r="BA260" s="491" t="s">
        <v>326</v>
      </c>
      <c r="BB260" s="491" t="s">
        <v>326</v>
      </c>
      <c r="BC260" s="491" t="s">
        <v>326</v>
      </c>
      <c r="BD260" s="491" t="s">
        <v>326</v>
      </c>
      <c r="BE260" s="491" t="s">
        <v>326</v>
      </c>
      <c r="BF260" s="491" t="s">
        <v>326</v>
      </c>
      <c r="BG260" s="491" t="s">
        <v>326</v>
      </c>
      <c r="BH260" s="491" t="s">
        <v>326</v>
      </c>
      <c r="BI260" s="491" t="s">
        <v>326</v>
      </c>
      <c r="BJ260" s="491" t="s">
        <v>326</v>
      </c>
      <c r="BK260" s="491" t="s">
        <v>326</v>
      </c>
      <c r="BL260" s="491" t="s">
        <v>326</v>
      </c>
      <c r="BM260" s="491" t="s">
        <v>326</v>
      </c>
      <c r="BN260" s="71" t="s">
        <v>326</v>
      </c>
      <c r="BO260" s="491" t="s">
        <v>326</v>
      </c>
      <c r="BP260" s="491" t="s">
        <v>326</v>
      </c>
      <c r="BQ260" s="491" t="s">
        <v>326</v>
      </c>
      <c r="BR260" s="491" t="s">
        <v>326</v>
      </c>
      <c r="BS260" s="491" t="s">
        <v>326</v>
      </c>
      <c r="BT260" s="491" t="s">
        <v>326</v>
      </c>
      <c r="BU260" s="491" t="s">
        <v>326</v>
      </c>
      <c r="BV260" s="71" t="s">
        <v>326</v>
      </c>
    </row>
    <row r="261" spans="1:74">
      <c r="A261" s="8" t="s">
        <v>326</v>
      </c>
      <c r="B261" s="8" t="s">
        <v>326</v>
      </c>
      <c r="C261" s="8" t="s">
        <v>326</v>
      </c>
      <c r="D261" s="491" t="s">
        <v>326</v>
      </c>
      <c r="E261" s="491" t="s">
        <v>326</v>
      </c>
      <c r="F261" s="491" t="s">
        <v>326</v>
      </c>
      <c r="G261" s="491" t="s">
        <v>326</v>
      </c>
      <c r="H261" s="491" t="s">
        <v>326</v>
      </c>
      <c r="I261" s="491" t="s">
        <v>326</v>
      </c>
      <c r="J261" s="491" t="s">
        <v>326</v>
      </c>
      <c r="K261" s="491" t="s">
        <v>326</v>
      </c>
      <c r="L261" s="491" t="s">
        <v>326</v>
      </c>
      <c r="M261" s="491" t="s">
        <v>326</v>
      </c>
      <c r="N261" s="491" t="s">
        <v>326</v>
      </c>
      <c r="O261" s="491" t="s">
        <v>326</v>
      </c>
      <c r="P261" s="491" t="s">
        <v>326</v>
      </c>
      <c r="Q261" s="491" t="s">
        <v>326</v>
      </c>
      <c r="R261" s="491" t="s">
        <v>326</v>
      </c>
      <c r="S261" s="491" t="s">
        <v>326</v>
      </c>
      <c r="T261" s="491" t="s">
        <v>326</v>
      </c>
      <c r="U261" s="491" t="s">
        <v>326</v>
      </c>
      <c r="V261" s="491" t="s">
        <v>326</v>
      </c>
      <c r="W261" s="491" t="s">
        <v>326</v>
      </c>
      <c r="X261" s="491" t="s">
        <v>326</v>
      </c>
      <c r="Y261" s="491" t="s">
        <v>326</v>
      </c>
      <c r="Z261" s="491" t="s">
        <v>326</v>
      </c>
      <c r="AA261" s="491" t="s">
        <v>326</v>
      </c>
      <c r="AB261" s="491" t="s">
        <v>326</v>
      </c>
      <c r="AC261" s="491" t="s">
        <v>326</v>
      </c>
      <c r="AD261" s="491" t="s">
        <v>326</v>
      </c>
      <c r="AE261" s="491" t="s">
        <v>326</v>
      </c>
      <c r="AF261" s="491" t="s">
        <v>326</v>
      </c>
      <c r="AG261" s="491" t="s">
        <v>326</v>
      </c>
      <c r="AH261" s="491" t="s">
        <v>326</v>
      </c>
      <c r="AI261" s="491" t="s">
        <v>326</v>
      </c>
      <c r="AJ261" s="491" t="s">
        <v>326</v>
      </c>
      <c r="AK261" s="491" t="s">
        <v>326</v>
      </c>
      <c r="AL261" s="491" t="s">
        <v>326</v>
      </c>
      <c r="AM261" s="491" t="s">
        <v>326</v>
      </c>
      <c r="AN261" s="491" t="s">
        <v>326</v>
      </c>
      <c r="AO261" s="491" t="s">
        <v>326</v>
      </c>
      <c r="AP261" s="491" t="s">
        <v>326</v>
      </c>
      <c r="AQ261" s="491" t="s">
        <v>326</v>
      </c>
      <c r="AR261" s="491" t="s">
        <v>326</v>
      </c>
      <c r="AS261" s="491" t="s">
        <v>326</v>
      </c>
      <c r="AT261" s="491" t="s">
        <v>326</v>
      </c>
      <c r="AU261" s="491" t="s">
        <v>326</v>
      </c>
      <c r="AV261" s="491" t="s">
        <v>326</v>
      </c>
      <c r="AW261" s="71" t="s">
        <v>326</v>
      </c>
      <c r="AX261" s="491" t="s">
        <v>326</v>
      </c>
      <c r="AY261" s="491" t="s">
        <v>326</v>
      </c>
      <c r="AZ261" s="491" t="s">
        <v>326</v>
      </c>
      <c r="BA261" s="491" t="s">
        <v>326</v>
      </c>
      <c r="BB261" s="491" t="s">
        <v>326</v>
      </c>
      <c r="BC261" s="491" t="s">
        <v>326</v>
      </c>
      <c r="BD261" s="491" t="s">
        <v>326</v>
      </c>
      <c r="BE261" s="491" t="s">
        <v>326</v>
      </c>
      <c r="BF261" s="491" t="s">
        <v>326</v>
      </c>
      <c r="BG261" s="491" t="s">
        <v>326</v>
      </c>
      <c r="BH261" s="491" t="s">
        <v>326</v>
      </c>
      <c r="BI261" s="491" t="s">
        <v>326</v>
      </c>
      <c r="BJ261" s="491" t="s">
        <v>326</v>
      </c>
      <c r="BK261" s="491" t="s">
        <v>326</v>
      </c>
      <c r="BL261" s="491" t="s">
        <v>326</v>
      </c>
      <c r="BM261" s="491" t="s">
        <v>326</v>
      </c>
      <c r="BN261" s="71" t="s">
        <v>326</v>
      </c>
      <c r="BO261" s="491" t="s">
        <v>326</v>
      </c>
      <c r="BP261" s="491" t="s">
        <v>326</v>
      </c>
      <c r="BQ261" s="491" t="s">
        <v>326</v>
      </c>
      <c r="BR261" s="491" t="s">
        <v>326</v>
      </c>
      <c r="BS261" s="491" t="s">
        <v>326</v>
      </c>
      <c r="BT261" s="491" t="s">
        <v>326</v>
      </c>
      <c r="BU261" s="491" t="s">
        <v>326</v>
      </c>
      <c r="BV261" s="71" t="s">
        <v>326</v>
      </c>
    </row>
    <row r="262" spans="1:74">
      <c r="A262" s="8" t="s">
        <v>326</v>
      </c>
      <c r="B262" s="8" t="s">
        <v>326</v>
      </c>
      <c r="C262" s="8" t="s">
        <v>326</v>
      </c>
      <c r="D262" s="491" t="s">
        <v>326</v>
      </c>
      <c r="E262" s="491" t="s">
        <v>326</v>
      </c>
      <c r="F262" s="491" t="s">
        <v>326</v>
      </c>
      <c r="G262" s="491" t="s">
        <v>326</v>
      </c>
      <c r="H262" s="491" t="s">
        <v>326</v>
      </c>
      <c r="I262" s="491" t="s">
        <v>326</v>
      </c>
      <c r="J262" s="491" t="s">
        <v>326</v>
      </c>
      <c r="K262" s="491" t="s">
        <v>326</v>
      </c>
      <c r="L262" s="491" t="s">
        <v>326</v>
      </c>
      <c r="M262" s="491" t="s">
        <v>326</v>
      </c>
      <c r="N262" s="491" t="s">
        <v>326</v>
      </c>
      <c r="O262" s="491" t="s">
        <v>326</v>
      </c>
      <c r="P262" s="491" t="s">
        <v>326</v>
      </c>
      <c r="Q262" s="491" t="s">
        <v>326</v>
      </c>
      <c r="R262" s="491" t="s">
        <v>326</v>
      </c>
      <c r="S262" s="491" t="s">
        <v>326</v>
      </c>
      <c r="T262" s="491" t="s">
        <v>326</v>
      </c>
      <c r="U262" s="491" t="s">
        <v>326</v>
      </c>
      <c r="V262" s="491" t="s">
        <v>326</v>
      </c>
      <c r="W262" s="491" t="s">
        <v>326</v>
      </c>
      <c r="X262" s="491" t="s">
        <v>326</v>
      </c>
      <c r="Y262" s="491" t="s">
        <v>326</v>
      </c>
      <c r="Z262" s="491" t="s">
        <v>326</v>
      </c>
      <c r="AA262" s="491" t="s">
        <v>326</v>
      </c>
      <c r="AB262" s="491" t="s">
        <v>326</v>
      </c>
      <c r="AC262" s="491" t="s">
        <v>326</v>
      </c>
      <c r="AD262" s="491" t="s">
        <v>326</v>
      </c>
      <c r="AE262" s="491" t="s">
        <v>326</v>
      </c>
      <c r="AF262" s="491" t="s">
        <v>326</v>
      </c>
      <c r="AG262" s="491" t="s">
        <v>326</v>
      </c>
      <c r="AH262" s="491" t="s">
        <v>326</v>
      </c>
      <c r="AI262" s="491" t="s">
        <v>326</v>
      </c>
      <c r="AJ262" s="491" t="s">
        <v>326</v>
      </c>
      <c r="AK262" s="491" t="s">
        <v>326</v>
      </c>
      <c r="AL262" s="491" t="s">
        <v>326</v>
      </c>
      <c r="AM262" s="491" t="s">
        <v>326</v>
      </c>
      <c r="AN262" s="491" t="s">
        <v>326</v>
      </c>
      <c r="AO262" s="491" t="s">
        <v>326</v>
      </c>
      <c r="AP262" s="491" t="s">
        <v>326</v>
      </c>
      <c r="AQ262" s="491" t="s">
        <v>326</v>
      </c>
      <c r="AR262" s="491" t="s">
        <v>326</v>
      </c>
      <c r="AS262" s="491" t="s">
        <v>326</v>
      </c>
      <c r="AT262" s="491" t="s">
        <v>326</v>
      </c>
      <c r="AU262" s="491" t="s">
        <v>326</v>
      </c>
      <c r="AV262" s="491" t="s">
        <v>326</v>
      </c>
      <c r="AW262" s="71" t="s">
        <v>326</v>
      </c>
      <c r="AX262" s="491" t="s">
        <v>326</v>
      </c>
      <c r="AY262" s="491" t="s">
        <v>326</v>
      </c>
      <c r="AZ262" s="491" t="s">
        <v>326</v>
      </c>
      <c r="BA262" s="491" t="s">
        <v>326</v>
      </c>
      <c r="BB262" s="491" t="s">
        <v>326</v>
      </c>
      <c r="BC262" s="491" t="s">
        <v>326</v>
      </c>
      <c r="BD262" s="491" t="s">
        <v>326</v>
      </c>
      <c r="BE262" s="491" t="s">
        <v>326</v>
      </c>
      <c r="BF262" s="491" t="s">
        <v>326</v>
      </c>
      <c r="BG262" s="491" t="s">
        <v>326</v>
      </c>
      <c r="BH262" s="491" t="s">
        <v>326</v>
      </c>
      <c r="BI262" s="491" t="s">
        <v>326</v>
      </c>
      <c r="BJ262" s="491" t="s">
        <v>326</v>
      </c>
      <c r="BK262" s="491" t="s">
        <v>326</v>
      </c>
      <c r="BL262" s="491" t="s">
        <v>326</v>
      </c>
      <c r="BM262" s="491" t="s">
        <v>326</v>
      </c>
      <c r="BN262" s="71" t="s">
        <v>326</v>
      </c>
      <c r="BO262" s="491" t="s">
        <v>326</v>
      </c>
      <c r="BP262" s="491" t="s">
        <v>326</v>
      </c>
      <c r="BQ262" s="491" t="s">
        <v>326</v>
      </c>
      <c r="BR262" s="491" t="s">
        <v>326</v>
      </c>
      <c r="BS262" s="491" t="s">
        <v>326</v>
      </c>
      <c r="BT262" s="491" t="s">
        <v>326</v>
      </c>
      <c r="BU262" s="491" t="s">
        <v>326</v>
      </c>
      <c r="BV262" s="71" t="s">
        <v>326</v>
      </c>
    </row>
    <row r="263" spans="1:74">
      <c r="A263" s="8" t="s">
        <v>326</v>
      </c>
      <c r="B263" s="8" t="s">
        <v>326</v>
      </c>
      <c r="C263" s="8" t="s">
        <v>326</v>
      </c>
      <c r="D263" s="491" t="s">
        <v>326</v>
      </c>
      <c r="E263" s="491" t="s">
        <v>326</v>
      </c>
      <c r="F263" s="491" t="s">
        <v>326</v>
      </c>
      <c r="G263" s="491" t="s">
        <v>326</v>
      </c>
      <c r="H263" s="491" t="s">
        <v>326</v>
      </c>
      <c r="I263" s="491" t="s">
        <v>326</v>
      </c>
      <c r="J263" s="491" t="s">
        <v>326</v>
      </c>
      <c r="K263" s="491" t="s">
        <v>326</v>
      </c>
      <c r="L263" s="491" t="s">
        <v>326</v>
      </c>
      <c r="M263" s="491" t="s">
        <v>326</v>
      </c>
      <c r="N263" s="491" t="s">
        <v>326</v>
      </c>
      <c r="O263" s="491" t="s">
        <v>326</v>
      </c>
      <c r="P263" s="491" t="s">
        <v>326</v>
      </c>
      <c r="Q263" s="491" t="s">
        <v>326</v>
      </c>
      <c r="R263" s="491" t="s">
        <v>326</v>
      </c>
      <c r="S263" s="491" t="s">
        <v>326</v>
      </c>
      <c r="T263" s="491" t="s">
        <v>326</v>
      </c>
      <c r="U263" s="491" t="s">
        <v>326</v>
      </c>
      <c r="V263" s="491" t="s">
        <v>326</v>
      </c>
      <c r="W263" s="491" t="s">
        <v>326</v>
      </c>
      <c r="X263" s="491" t="s">
        <v>326</v>
      </c>
      <c r="Y263" s="491" t="s">
        <v>326</v>
      </c>
      <c r="Z263" s="491" t="s">
        <v>326</v>
      </c>
      <c r="AA263" s="491" t="s">
        <v>326</v>
      </c>
      <c r="AB263" s="491" t="s">
        <v>326</v>
      </c>
      <c r="AC263" s="491" t="s">
        <v>326</v>
      </c>
      <c r="AD263" s="491" t="s">
        <v>326</v>
      </c>
      <c r="AE263" s="491" t="s">
        <v>326</v>
      </c>
      <c r="AF263" s="491" t="s">
        <v>326</v>
      </c>
      <c r="AG263" s="491" t="s">
        <v>326</v>
      </c>
      <c r="AH263" s="491" t="s">
        <v>326</v>
      </c>
      <c r="AI263" s="491" t="s">
        <v>326</v>
      </c>
      <c r="AJ263" s="491" t="s">
        <v>326</v>
      </c>
      <c r="AK263" s="491" t="s">
        <v>326</v>
      </c>
      <c r="AL263" s="491" t="s">
        <v>326</v>
      </c>
      <c r="AM263" s="491" t="s">
        <v>326</v>
      </c>
      <c r="AN263" s="491" t="s">
        <v>326</v>
      </c>
      <c r="AO263" s="491" t="s">
        <v>326</v>
      </c>
      <c r="AP263" s="491" t="s">
        <v>326</v>
      </c>
      <c r="AQ263" s="491" t="s">
        <v>326</v>
      </c>
      <c r="AR263" s="491" t="s">
        <v>326</v>
      </c>
      <c r="AS263" s="491" t="s">
        <v>326</v>
      </c>
      <c r="AT263" s="491" t="s">
        <v>326</v>
      </c>
      <c r="AU263" s="491" t="s">
        <v>326</v>
      </c>
      <c r="AV263" s="491" t="s">
        <v>326</v>
      </c>
      <c r="AW263" s="71" t="s">
        <v>326</v>
      </c>
      <c r="AX263" s="491" t="s">
        <v>326</v>
      </c>
      <c r="AY263" s="491" t="s">
        <v>326</v>
      </c>
      <c r="AZ263" s="491" t="s">
        <v>326</v>
      </c>
      <c r="BA263" s="491" t="s">
        <v>326</v>
      </c>
      <c r="BB263" s="491" t="s">
        <v>326</v>
      </c>
      <c r="BC263" s="491" t="s">
        <v>326</v>
      </c>
      <c r="BD263" s="491" t="s">
        <v>326</v>
      </c>
      <c r="BE263" s="491" t="s">
        <v>326</v>
      </c>
      <c r="BF263" s="491" t="s">
        <v>326</v>
      </c>
      <c r="BG263" s="491" t="s">
        <v>326</v>
      </c>
      <c r="BH263" s="491" t="s">
        <v>326</v>
      </c>
      <c r="BI263" s="491" t="s">
        <v>326</v>
      </c>
      <c r="BJ263" s="491" t="s">
        <v>326</v>
      </c>
      <c r="BK263" s="491" t="s">
        <v>326</v>
      </c>
      <c r="BL263" s="491" t="s">
        <v>326</v>
      </c>
      <c r="BM263" s="491" t="s">
        <v>326</v>
      </c>
      <c r="BN263" s="71" t="s">
        <v>326</v>
      </c>
      <c r="BO263" s="491" t="s">
        <v>326</v>
      </c>
      <c r="BP263" s="491" t="s">
        <v>326</v>
      </c>
      <c r="BQ263" s="491" t="s">
        <v>326</v>
      </c>
      <c r="BR263" s="491" t="s">
        <v>326</v>
      </c>
      <c r="BS263" s="491" t="s">
        <v>326</v>
      </c>
      <c r="BT263" s="491" t="s">
        <v>326</v>
      </c>
      <c r="BU263" s="491" t="s">
        <v>326</v>
      </c>
      <c r="BV263" s="71" t="s">
        <v>326</v>
      </c>
    </row>
    <row r="264" spans="1:74">
      <c r="A264" s="8" t="s">
        <v>326</v>
      </c>
      <c r="B264" s="8" t="s">
        <v>326</v>
      </c>
      <c r="C264" s="8" t="s">
        <v>326</v>
      </c>
      <c r="D264" s="491" t="s">
        <v>326</v>
      </c>
      <c r="E264" s="491" t="s">
        <v>326</v>
      </c>
      <c r="F264" s="491" t="s">
        <v>326</v>
      </c>
      <c r="G264" s="491" t="s">
        <v>326</v>
      </c>
      <c r="H264" s="491" t="s">
        <v>326</v>
      </c>
      <c r="I264" s="491" t="s">
        <v>326</v>
      </c>
      <c r="J264" s="491" t="s">
        <v>326</v>
      </c>
      <c r="K264" s="491" t="s">
        <v>326</v>
      </c>
      <c r="L264" s="491" t="s">
        <v>326</v>
      </c>
      <c r="M264" s="491" t="s">
        <v>326</v>
      </c>
      <c r="N264" s="491" t="s">
        <v>326</v>
      </c>
      <c r="O264" s="491" t="s">
        <v>326</v>
      </c>
      <c r="P264" s="491" t="s">
        <v>326</v>
      </c>
      <c r="Q264" s="491" t="s">
        <v>326</v>
      </c>
      <c r="R264" s="491" t="s">
        <v>326</v>
      </c>
      <c r="S264" s="491" t="s">
        <v>326</v>
      </c>
      <c r="T264" s="491" t="s">
        <v>326</v>
      </c>
      <c r="U264" s="491" t="s">
        <v>326</v>
      </c>
      <c r="V264" s="491" t="s">
        <v>326</v>
      </c>
      <c r="W264" s="491" t="s">
        <v>326</v>
      </c>
      <c r="X264" s="491" t="s">
        <v>326</v>
      </c>
      <c r="Y264" s="491" t="s">
        <v>326</v>
      </c>
      <c r="Z264" s="491" t="s">
        <v>326</v>
      </c>
      <c r="AA264" s="491" t="s">
        <v>326</v>
      </c>
      <c r="AB264" s="491" t="s">
        <v>326</v>
      </c>
      <c r="AC264" s="491" t="s">
        <v>326</v>
      </c>
      <c r="AD264" s="491" t="s">
        <v>326</v>
      </c>
      <c r="AE264" s="491" t="s">
        <v>326</v>
      </c>
      <c r="AF264" s="491" t="s">
        <v>326</v>
      </c>
      <c r="AG264" s="491" t="s">
        <v>326</v>
      </c>
      <c r="AH264" s="491" t="s">
        <v>326</v>
      </c>
      <c r="AI264" s="491" t="s">
        <v>326</v>
      </c>
      <c r="AJ264" s="491" t="s">
        <v>326</v>
      </c>
      <c r="AK264" s="491" t="s">
        <v>326</v>
      </c>
      <c r="AL264" s="491" t="s">
        <v>326</v>
      </c>
      <c r="AM264" s="491" t="s">
        <v>326</v>
      </c>
      <c r="AN264" s="491" t="s">
        <v>326</v>
      </c>
      <c r="AO264" s="491" t="s">
        <v>326</v>
      </c>
      <c r="AP264" s="491" t="s">
        <v>326</v>
      </c>
      <c r="AQ264" s="491" t="s">
        <v>326</v>
      </c>
      <c r="AR264" s="491" t="s">
        <v>326</v>
      </c>
      <c r="AS264" s="491" t="s">
        <v>326</v>
      </c>
      <c r="AT264" s="491" t="s">
        <v>326</v>
      </c>
      <c r="AU264" s="491" t="s">
        <v>326</v>
      </c>
      <c r="AV264" s="491" t="s">
        <v>326</v>
      </c>
      <c r="AW264" s="71" t="s">
        <v>326</v>
      </c>
      <c r="AX264" s="491" t="s">
        <v>326</v>
      </c>
      <c r="AY264" s="491" t="s">
        <v>326</v>
      </c>
      <c r="AZ264" s="491" t="s">
        <v>326</v>
      </c>
      <c r="BA264" s="491" t="s">
        <v>326</v>
      </c>
      <c r="BB264" s="491" t="s">
        <v>326</v>
      </c>
      <c r="BC264" s="491" t="s">
        <v>326</v>
      </c>
      <c r="BD264" s="491" t="s">
        <v>326</v>
      </c>
      <c r="BE264" s="491" t="s">
        <v>326</v>
      </c>
      <c r="BF264" s="491" t="s">
        <v>326</v>
      </c>
      <c r="BG264" s="491" t="s">
        <v>326</v>
      </c>
      <c r="BH264" s="491" t="s">
        <v>326</v>
      </c>
      <c r="BI264" s="491" t="s">
        <v>326</v>
      </c>
      <c r="BJ264" s="491" t="s">
        <v>326</v>
      </c>
      <c r="BK264" s="491" t="s">
        <v>326</v>
      </c>
      <c r="BL264" s="491" t="s">
        <v>326</v>
      </c>
      <c r="BM264" s="491" t="s">
        <v>326</v>
      </c>
      <c r="BN264" s="71" t="s">
        <v>326</v>
      </c>
      <c r="BO264" s="491" t="s">
        <v>326</v>
      </c>
      <c r="BP264" s="491" t="s">
        <v>326</v>
      </c>
      <c r="BQ264" s="491" t="s">
        <v>326</v>
      </c>
      <c r="BR264" s="491" t="s">
        <v>326</v>
      </c>
      <c r="BS264" s="491" t="s">
        <v>326</v>
      </c>
      <c r="BT264" s="491" t="s">
        <v>326</v>
      </c>
      <c r="BU264" s="491" t="s">
        <v>326</v>
      </c>
      <c r="BV264" s="71" t="s">
        <v>326</v>
      </c>
    </row>
    <row r="265" spans="1:74">
      <c r="A265" s="8" t="s">
        <v>326</v>
      </c>
      <c r="B265" s="8" t="s">
        <v>326</v>
      </c>
      <c r="C265" s="8" t="s">
        <v>326</v>
      </c>
      <c r="D265" s="491" t="s">
        <v>326</v>
      </c>
      <c r="E265" s="491" t="s">
        <v>326</v>
      </c>
      <c r="F265" s="491" t="s">
        <v>326</v>
      </c>
      <c r="G265" s="491" t="s">
        <v>326</v>
      </c>
      <c r="H265" s="491" t="s">
        <v>326</v>
      </c>
      <c r="I265" s="491" t="s">
        <v>326</v>
      </c>
      <c r="J265" s="491" t="s">
        <v>326</v>
      </c>
      <c r="K265" s="491" t="s">
        <v>326</v>
      </c>
      <c r="L265" s="491" t="s">
        <v>326</v>
      </c>
      <c r="M265" s="491" t="s">
        <v>326</v>
      </c>
      <c r="N265" s="491" t="s">
        <v>326</v>
      </c>
      <c r="O265" s="491" t="s">
        <v>326</v>
      </c>
      <c r="P265" s="491" t="s">
        <v>326</v>
      </c>
      <c r="Q265" s="491" t="s">
        <v>326</v>
      </c>
      <c r="R265" s="491" t="s">
        <v>326</v>
      </c>
      <c r="S265" s="491" t="s">
        <v>326</v>
      </c>
      <c r="T265" s="491" t="s">
        <v>326</v>
      </c>
      <c r="U265" s="491" t="s">
        <v>326</v>
      </c>
      <c r="V265" s="491" t="s">
        <v>326</v>
      </c>
      <c r="W265" s="491" t="s">
        <v>326</v>
      </c>
      <c r="X265" s="491" t="s">
        <v>326</v>
      </c>
      <c r="Y265" s="491" t="s">
        <v>326</v>
      </c>
      <c r="Z265" s="491" t="s">
        <v>326</v>
      </c>
      <c r="AA265" s="491" t="s">
        <v>326</v>
      </c>
      <c r="AB265" s="491" t="s">
        <v>326</v>
      </c>
      <c r="AC265" s="491" t="s">
        <v>326</v>
      </c>
      <c r="AD265" s="491" t="s">
        <v>326</v>
      </c>
      <c r="AE265" s="491" t="s">
        <v>326</v>
      </c>
      <c r="AF265" s="491" t="s">
        <v>326</v>
      </c>
      <c r="AG265" s="491" t="s">
        <v>326</v>
      </c>
      <c r="AH265" s="491" t="s">
        <v>326</v>
      </c>
      <c r="AI265" s="491" t="s">
        <v>326</v>
      </c>
      <c r="AJ265" s="491" t="s">
        <v>326</v>
      </c>
      <c r="AK265" s="491" t="s">
        <v>326</v>
      </c>
      <c r="AL265" s="491" t="s">
        <v>326</v>
      </c>
      <c r="AM265" s="491" t="s">
        <v>326</v>
      </c>
      <c r="AN265" s="491" t="s">
        <v>326</v>
      </c>
      <c r="AO265" s="491" t="s">
        <v>326</v>
      </c>
      <c r="AP265" s="491" t="s">
        <v>326</v>
      </c>
      <c r="AQ265" s="491" t="s">
        <v>326</v>
      </c>
      <c r="AR265" s="491" t="s">
        <v>326</v>
      </c>
      <c r="AS265" s="491" t="s">
        <v>326</v>
      </c>
      <c r="AT265" s="491" t="s">
        <v>326</v>
      </c>
      <c r="AU265" s="491" t="s">
        <v>326</v>
      </c>
      <c r="AV265" s="491" t="s">
        <v>326</v>
      </c>
      <c r="AW265" s="71" t="s">
        <v>326</v>
      </c>
      <c r="AX265" s="491" t="s">
        <v>326</v>
      </c>
      <c r="AY265" s="491" t="s">
        <v>326</v>
      </c>
      <c r="AZ265" s="491" t="s">
        <v>326</v>
      </c>
      <c r="BA265" s="491" t="s">
        <v>326</v>
      </c>
      <c r="BB265" s="491" t="s">
        <v>326</v>
      </c>
      <c r="BC265" s="491" t="s">
        <v>326</v>
      </c>
      <c r="BD265" s="491" t="s">
        <v>326</v>
      </c>
      <c r="BE265" s="491" t="s">
        <v>326</v>
      </c>
      <c r="BF265" s="491" t="s">
        <v>326</v>
      </c>
      <c r="BG265" s="491" t="s">
        <v>326</v>
      </c>
      <c r="BH265" s="491" t="s">
        <v>326</v>
      </c>
      <c r="BI265" s="491" t="s">
        <v>326</v>
      </c>
      <c r="BJ265" s="491" t="s">
        <v>326</v>
      </c>
      <c r="BK265" s="491" t="s">
        <v>326</v>
      </c>
      <c r="BL265" s="491" t="s">
        <v>326</v>
      </c>
      <c r="BM265" s="491" t="s">
        <v>326</v>
      </c>
      <c r="BN265" s="71" t="s">
        <v>326</v>
      </c>
      <c r="BO265" s="491" t="s">
        <v>326</v>
      </c>
      <c r="BP265" s="491" t="s">
        <v>326</v>
      </c>
      <c r="BQ265" s="491" t="s">
        <v>326</v>
      </c>
      <c r="BR265" s="491" t="s">
        <v>326</v>
      </c>
      <c r="BS265" s="491" t="s">
        <v>326</v>
      </c>
      <c r="BT265" s="491" t="s">
        <v>326</v>
      </c>
      <c r="BU265" s="491" t="s">
        <v>326</v>
      </c>
      <c r="BV265" s="71" t="s">
        <v>326</v>
      </c>
    </row>
    <row r="266" spans="1:74">
      <c r="A266" s="8" t="s">
        <v>326</v>
      </c>
      <c r="B266" s="8" t="s">
        <v>326</v>
      </c>
      <c r="C266" s="8" t="s">
        <v>326</v>
      </c>
      <c r="D266" s="491" t="s">
        <v>326</v>
      </c>
      <c r="E266" s="491" t="s">
        <v>326</v>
      </c>
      <c r="F266" s="491" t="s">
        <v>326</v>
      </c>
      <c r="G266" s="491" t="s">
        <v>326</v>
      </c>
      <c r="H266" s="491" t="s">
        <v>326</v>
      </c>
      <c r="I266" s="491" t="s">
        <v>326</v>
      </c>
      <c r="J266" s="491" t="s">
        <v>326</v>
      </c>
      <c r="K266" s="491" t="s">
        <v>326</v>
      </c>
      <c r="L266" s="491" t="s">
        <v>326</v>
      </c>
      <c r="M266" s="491" t="s">
        <v>326</v>
      </c>
      <c r="N266" s="491" t="s">
        <v>326</v>
      </c>
      <c r="O266" s="491" t="s">
        <v>326</v>
      </c>
      <c r="P266" s="491" t="s">
        <v>326</v>
      </c>
      <c r="Q266" s="491" t="s">
        <v>326</v>
      </c>
      <c r="R266" s="491" t="s">
        <v>326</v>
      </c>
      <c r="S266" s="491" t="s">
        <v>326</v>
      </c>
      <c r="T266" s="491" t="s">
        <v>326</v>
      </c>
      <c r="U266" s="491" t="s">
        <v>326</v>
      </c>
      <c r="V266" s="491" t="s">
        <v>326</v>
      </c>
      <c r="W266" s="491" t="s">
        <v>326</v>
      </c>
      <c r="X266" s="491" t="s">
        <v>326</v>
      </c>
      <c r="Y266" s="491" t="s">
        <v>326</v>
      </c>
      <c r="Z266" s="491" t="s">
        <v>326</v>
      </c>
      <c r="AA266" s="491" t="s">
        <v>326</v>
      </c>
      <c r="AB266" s="491" t="s">
        <v>326</v>
      </c>
      <c r="AC266" s="491" t="s">
        <v>326</v>
      </c>
      <c r="AD266" s="491" t="s">
        <v>326</v>
      </c>
      <c r="AE266" s="491" t="s">
        <v>326</v>
      </c>
      <c r="AF266" s="491" t="s">
        <v>326</v>
      </c>
      <c r="AG266" s="491" t="s">
        <v>326</v>
      </c>
      <c r="AH266" s="491" t="s">
        <v>326</v>
      </c>
      <c r="AI266" s="491" t="s">
        <v>326</v>
      </c>
      <c r="AJ266" s="491" t="s">
        <v>326</v>
      </c>
      <c r="AK266" s="491" t="s">
        <v>326</v>
      </c>
      <c r="AL266" s="491" t="s">
        <v>326</v>
      </c>
      <c r="AM266" s="491" t="s">
        <v>326</v>
      </c>
      <c r="AN266" s="491" t="s">
        <v>326</v>
      </c>
      <c r="AO266" s="491" t="s">
        <v>326</v>
      </c>
      <c r="AP266" s="491" t="s">
        <v>326</v>
      </c>
      <c r="AQ266" s="491" t="s">
        <v>326</v>
      </c>
      <c r="AR266" s="491" t="s">
        <v>326</v>
      </c>
      <c r="AS266" s="491" t="s">
        <v>326</v>
      </c>
      <c r="AT266" s="491" t="s">
        <v>326</v>
      </c>
      <c r="AU266" s="491" t="s">
        <v>326</v>
      </c>
      <c r="AV266" s="491" t="s">
        <v>326</v>
      </c>
      <c r="AW266" s="71" t="s">
        <v>326</v>
      </c>
      <c r="AX266" s="491" t="s">
        <v>326</v>
      </c>
      <c r="AY266" s="491" t="s">
        <v>326</v>
      </c>
      <c r="AZ266" s="491" t="s">
        <v>326</v>
      </c>
      <c r="BA266" s="491" t="s">
        <v>326</v>
      </c>
      <c r="BB266" s="491" t="s">
        <v>326</v>
      </c>
      <c r="BC266" s="491" t="s">
        <v>326</v>
      </c>
      <c r="BD266" s="491" t="s">
        <v>326</v>
      </c>
      <c r="BE266" s="491" t="s">
        <v>326</v>
      </c>
      <c r="BF266" s="491" t="s">
        <v>326</v>
      </c>
      <c r="BG266" s="491" t="s">
        <v>326</v>
      </c>
      <c r="BH266" s="491" t="s">
        <v>326</v>
      </c>
      <c r="BI266" s="491" t="s">
        <v>326</v>
      </c>
      <c r="BJ266" s="491" t="s">
        <v>326</v>
      </c>
      <c r="BK266" s="491" t="s">
        <v>326</v>
      </c>
      <c r="BL266" s="491" t="s">
        <v>326</v>
      </c>
      <c r="BM266" s="491" t="s">
        <v>326</v>
      </c>
      <c r="BN266" s="71" t="s">
        <v>326</v>
      </c>
      <c r="BO266" s="491" t="s">
        <v>326</v>
      </c>
      <c r="BP266" s="491" t="s">
        <v>326</v>
      </c>
      <c r="BQ266" s="491" t="s">
        <v>326</v>
      </c>
      <c r="BR266" s="491" t="s">
        <v>326</v>
      </c>
      <c r="BS266" s="491" t="s">
        <v>326</v>
      </c>
      <c r="BT266" s="491" t="s">
        <v>326</v>
      </c>
      <c r="BU266" s="491" t="s">
        <v>326</v>
      </c>
      <c r="BV266" s="71" t="s">
        <v>326</v>
      </c>
    </row>
    <row r="267" spans="1:74">
      <c r="A267" s="8" t="s">
        <v>326</v>
      </c>
      <c r="B267" s="8" t="s">
        <v>326</v>
      </c>
      <c r="C267" s="8" t="s">
        <v>326</v>
      </c>
      <c r="D267" s="491" t="s">
        <v>326</v>
      </c>
      <c r="E267" s="491" t="s">
        <v>326</v>
      </c>
      <c r="F267" s="491" t="s">
        <v>326</v>
      </c>
      <c r="G267" s="491" t="s">
        <v>326</v>
      </c>
      <c r="H267" s="491" t="s">
        <v>326</v>
      </c>
      <c r="I267" s="491" t="s">
        <v>326</v>
      </c>
      <c r="J267" s="491" t="s">
        <v>326</v>
      </c>
      <c r="K267" s="491" t="s">
        <v>326</v>
      </c>
      <c r="L267" s="491" t="s">
        <v>326</v>
      </c>
      <c r="M267" s="491" t="s">
        <v>326</v>
      </c>
      <c r="N267" s="491" t="s">
        <v>326</v>
      </c>
      <c r="O267" s="491" t="s">
        <v>326</v>
      </c>
      <c r="P267" s="491" t="s">
        <v>326</v>
      </c>
      <c r="Q267" s="491" t="s">
        <v>326</v>
      </c>
      <c r="R267" s="491" t="s">
        <v>326</v>
      </c>
      <c r="S267" s="491" t="s">
        <v>326</v>
      </c>
      <c r="T267" s="491" t="s">
        <v>326</v>
      </c>
      <c r="U267" s="491" t="s">
        <v>326</v>
      </c>
      <c r="V267" s="491" t="s">
        <v>326</v>
      </c>
      <c r="W267" s="491" t="s">
        <v>326</v>
      </c>
      <c r="X267" s="491" t="s">
        <v>326</v>
      </c>
      <c r="Y267" s="491" t="s">
        <v>326</v>
      </c>
      <c r="Z267" s="491" t="s">
        <v>326</v>
      </c>
      <c r="AA267" s="491" t="s">
        <v>326</v>
      </c>
      <c r="AB267" s="491" t="s">
        <v>326</v>
      </c>
      <c r="AC267" s="491" t="s">
        <v>326</v>
      </c>
      <c r="AD267" s="491" t="s">
        <v>326</v>
      </c>
      <c r="AE267" s="491" t="s">
        <v>326</v>
      </c>
      <c r="AF267" s="491" t="s">
        <v>326</v>
      </c>
      <c r="AG267" s="491" t="s">
        <v>326</v>
      </c>
      <c r="AH267" s="491" t="s">
        <v>326</v>
      </c>
      <c r="AI267" s="491" t="s">
        <v>326</v>
      </c>
      <c r="AJ267" s="491" t="s">
        <v>326</v>
      </c>
      <c r="AK267" s="491" t="s">
        <v>326</v>
      </c>
      <c r="AL267" s="491" t="s">
        <v>326</v>
      </c>
      <c r="AM267" s="491" t="s">
        <v>326</v>
      </c>
      <c r="AN267" s="491" t="s">
        <v>326</v>
      </c>
      <c r="AO267" s="491" t="s">
        <v>326</v>
      </c>
      <c r="AP267" s="491" t="s">
        <v>326</v>
      </c>
      <c r="AQ267" s="491" t="s">
        <v>326</v>
      </c>
      <c r="AR267" s="491" t="s">
        <v>326</v>
      </c>
      <c r="AS267" s="491" t="s">
        <v>326</v>
      </c>
      <c r="AT267" s="491" t="s">
        <v>326</v>
      </c>
      <c r="AU267" s="491" t="s">
        <v>326</v>
      </c>
      <c r="AV267" s="491" t="s">
        <v>326</v>
      </c>
      <c r="AW267" s="71" t="s">
        <v>326</v>
      </c>
      <c r="AX267" s="491" t="s">
        <v>326</v>
      </c>
      <c r="AY267" s="491" t="s">
        <v>326</v>
      </c>
      <c r="AZ267" s="491" t="s">
        <v>326</v>
      </c>
      <c r="BA267" s="491" t="s">
        <v>326</v>
      </c>
      <c r="BB267" s="491" t="s">
        <v>326</v>
      </c>
      <c r="BC267" s="491" t="s">
        <v>326</v>
      </c>
      <c r="BD267" s="491" t="s">
        <v>326</v>
      </c>
      <c r="BE267" s="491" t="s">
        <v>326</v>
      </c>
      <c r="BF267" s="491" t="s">
        <v>326</v>
      </c>
      <c r="BG267" s="491" t="s">
        <v>326</v>
      </c>
      <c r="BH267" s="491" t="s">
        <v>326</v>
      </c>
      <c r="BI267" s="491" t="s">
        <v>326</v>
      </c>
      <c r="BJ267" s="491" t="s">
        <v>326</v>
      </c>
      <c r="BK267" s="491" t="s">
        <v>326</v>
      </c>
      <c r="BL267" s="491" t="s">
        <v>326</v>
      </c>
      <c r="BM267" s="491" t="s">
        <v>326</v>
      </c>
      <c r="BN267" s="71" t="s">
        <v>326</v>
      </c>
      <c r="BO267" s="491" t="s">
        <v>326</v>
      </c>
      <c r="BP267" s="491" t="s">
        <v>326</v>
      </c>
      <c r="BQ267" s="491" t="s">
        <v>326</v>
      </c>
      <c r="BR267" s="491" t="s">
        <v>326</v>
      </c>
      <c r="BS267" s="491" t="s">
        <v>326</v>
      </c>
      <c r="BT267" s="491" t="s">
        <v>326</v>
      </c>
      <c r="BU267" s="491" t="s">
        <v>326</v>
      </c>
      <c r="BV267" s="71" t="s">
        <v>326</v>
      </c>
    </row>
    <row r="268" spans="1:74">
      <c r="A268" s="8" t="s">
        <v>326</v>
      </c>
      <c r="B268" s="8" t="s">
        <v>326</v>
      </c>
      <c r="C268" s="8" t="s">
        <v>326</v>
      </c>
      <c r="D268" s="491" t="s">
        <v>326</v>
      </c>
      <c r="E268" s="491" t="s">
        <v>326</v>
      </c>
      <c r="F268" s="491" t="s">
        <v>326</v>
      </c>
      <c r="G268" s="491" t="s">
        <v>326</v>
      </c>
      <c r="H268" s="491" t="s">
        <v>326</v>
      </c>
      <c r="I268" s="491" t="s">
        <v>326</v>
      </c>
      <c r="J268" s="491" t="s">
        <v>326</v>
      </c>
      <c r="K268" s="491" t="s">
        <v>326</v>
      </c>
      <c r="L268" s="491" t="s">
        <v>326</v>
      </c>
      <c r="M268" s="491" t="s">
        <v>326</v>
      </c>
      <c r="N268" s="491" t="s">
        <v>326</v>
      </c>
      <c r="O268" s="491" t="s">
        <v>326</v>
      </c>
      <c r="P268" s="491" t="s">
        <v>326</v>
      </c>
      <c r="Q268" s="491" t="s">
        <v>326</v>
      </c>
      <c r="R268" s="491" t="s">
        <v>326</v>
      </c>
      <c r="S268" s="491" t="s">
        <v>326</v>
      </c>
      <c r="T268" s="491" t="s">
        <v>326</v>
      </c>
      <c r="U268" s="491" t="s">
        <v>326</v>
      </c>
      <c r="V268" s="491" t="s">
        <v>326</v>
      </c>
      <c r="W268" s="491" t="s">
        <v>326</v>
      </c>
      <c r="X268" s="491" t="s">
        <v>326</v>
      </c>
      <c r="Y268" s="491" t="s">
        <v>326</v>
      </c>
      <c r="Z268" s="491" t="s">
        <v>326</v>
      </c>
      <c r="AA268" s="491" t="s">
        <v>326</v>
      </c>
      <c r="AB268" s="491" t="s">
        <v>326</v>
      </c>
      <c r="AC268" s="491" t="s">
        <v>326</v>
      </c>
      <c r="AD268" s="491" t="s">
        <v>326</v>
      </c>
      <c r="AE268" s="491" t="s">
        <v>326</v>
      </c>
      <c r="AF268" s="491" t="s">
        <v>326</v>
      </c>
      <c r="AG268" s="491" t="s">
        <v>326</v>
      </c>
      <c r="AH268" s="491" t="s">
        <v>326</v>
      </c>
      <c r="AI268" s="491" t="s">
        <v>326</v>
      </c>
      <c r="AJ268" s="491" t="s">
        <v>326</v>
      </c>
      <c r="AK268" s="491" t="s">
        <v>326</v>
      </c>
      <c r="AL268" s="491" t="s">
        <v>326</v>
      </c>
      <c r="AM268" s="491" t="s">
        <v>326</v>
      </c>
      <c r="AN268" s="491" t="s">
        <v>326</v>
      </c>
      <c r="AO268" s="491" t="s">
        <v>326</v>
      </c>
      <c r="AP268" s="491" t="s">
        <v>326</v>
      </c>
      <c r="AQ268" s="491" t="s">
        <v>326</v>
      </c>
      <c r="AR268" s="491" t="s">
        <v>326</v>
      </c>
      <c r="AS268" s="491" t="s">
        <v>326</v>
      </c>
      <c r="AT268" s="491" t="s">
        <v>326</v>
      </c>
      <c r="AU268" s="491" t="s">
        <v>326</v>
      </c>
      <c r="AV268" s="491" t="s">
        <v>326</v>
      </c>
      <c r="AW268" s="71" t="s">
        <v>326</v>
      </c>
      <c r="AX268" s="491" t="s">
        <v>326</v>
      </c>
      <c r="AY268" s="491" t="s">
        <v>326</v>
      </c>
      <c r="AZ268" s="491" t="s">
        <v>326</v>
      </c>
      <c r="BA268" s="491" t="s">
        <v>326</v>
      </c>
      <c r="BB268" s="491" t="s">
        <v>326</v>
      </c>
      <c r="BC268" s="491" t="s">
        <v>326</v>
      </c>
      <c r="BD268" s="491" t="s">
        <v>326</v>
      </c>
      <c r="BE268" s="491" t="s">
        <v>326</v>
      </c>
      <c r="BF268" s="491" t="s">
        <v>326</v>
      </c>
      <c r="BG268" s="491" t="s">
        <v>326</v>
      </c>
      <c r="BH268" s="491" t="s">
        <v>326</v>
      </c>
      <c r="BI268" s="491" t="s">
        <v>326</v>
      </c>
      <c r="BJ268" s="491" t="s">
        <v>326</v>
      </c>
      <c r="BK268" s="491" t="s">
        <v>326</v>
      </c>
      <c r="BL268" s="491" t="s">
        <v>326</v>
      </c>
      <c r="BM268" s="491" t="s">
        <v>326</v>
      </c>
      <c r="BN268" s="71" t="s">
        <v>326</v>
      </c>
      <c r="BO268" s="491" t="s">
        <v>326</v>
      </c>
      <c r="BP268" s="491" t="s">
        <v>326</v>
      </c>
      <c r="BQ268" s="491" t="s">
        <v>326</v>
      </c>
      <c r="BR268" s="491" t="s">
        <v>326</v>
      </c>
      <c r="BS268" s="491" t="s">
        <v>326</v>
      </c>
      <c r="BT268" s="491" t="s">
        <v>326</v>
      </c>
      <c r="BU268" s="491" t="s">
        <v>326</v>
      </c>
      <c r="BV268" s="71" t="s">
        <v>326</v>
      </c>
    </row>
    <row r="269" spans="1:74">
      <c r="A269" s="8" t="s">
        <v>326</v>
      </c>
      <c r="B269" s="8" t="s">
        <v>326</v>
      </c>
      <c r="C269" s="8" t="s">
        <v>326</v>
      </c>
      <c r="D269" s="491" t="s">
        <v>326</v>
      </c>
      <c r="E269" s="491" t="s">
        <v>326</v>
      </c>
      <c r="F269" s="491" t="s">
        <v>326</v>
      </c>
      <c r="G269" s="491" t="s">
        <v>326</v>
      </c>
      <c r="H269" s="491" t="s">
        <v>326</v>
      </c>
      <c r="I269" s="491" t="s">
        <v>326</v>
      </c>
      <c r="J269" s="491" t="s">
        <v>326</v>
      </c>
      <c r="K269" s="491" t="s">
        <v>326</v>
      </c>
      <c r="L269" s="491" t="s">
        <v>326</v>
      </c>
      <c r="M269" s="491" t="s">
        <v>326</v>
      </c>
      <c r="N269" s="491" t="s">
        <v>326</v>
      </c>
      <c r="O269" s="491" t="s">
        <v>326</v>
      </c>
      <c r="P269" s="491" t="s">
        <v>326</v>
      </c>
      <c r="Q269" s="491" t="s">
        <v>326</v>
      </c>
      <c r="R269" s="491" t="s">
        <v>326</v>
      </c>
      <c r="S269" s="491" t="s">
        <v>326</v>
      </c>
      <c r="T269" s="491" t="s">
        <v>326</v>
      </c>
      <c r="U269" s="491" t="s">
        <v>326</v>
      </c>
      <c r="V269" s="491" t="s">
        <v>326</v>
      </c>
      <c r="W269" s="491" t="s">
        <v>326</v>
      </c>
      <c r="X269" s="491" t="s">
        <v>326</v>
      </c>
      <c r="Y269" s="491" t="s">
        <v>326</v>
      </c>
      <c r="Z269" s="491" t="s">
        <v>326</v>
      </c>
      <c r="AA269" s="491" t="s">
        <v>326</v>
      </c>
      <c r="AB269" s="491" t="s">
        <v>326</v>
      </c>
      <c r="AC269" s="491" t="s">
        <v>326</v>
      </c>
      <c r="AD269" s="491" t="s">
        <v>326</v>
      </c>
      <c r="AE269" s="491" t="s">
        <v>326</v>
      </c>
      <c r="AF269" s="491" t="s">
        <v>326</v>
      </c>
      <c r="AG269" s="491" t="s">
        <v>326</v>
      </c>
      <c r="AH269" s="491" t="s">
        <v>326</v>
      </c>
      <c r="AI269" s="491" t="s">
        <v>326</v>
      </c>
      <c r="AJ269" s="491" t="s">
        <v>326</v>
      </c>
      <c r="AK269" s="491" t="s">
        <v>326</v>
      </c>
      <c r="AL269" s="491" t="s">
        <v>326</v>
      </c>
      <c r="AM269" s="491" t="s">
        <v>326</v>
      </c>
      <c r="AN269" s="491" t="s">
        <v>326</v>
      </c>
      <c r="AO269" s="491" t="s">
        <v>326</v>
      </c>
      <c r="AP269" s="491" t="s">
        <v>326</v>
      </c>
      <c r="AQ269" s="491" t="s">
        <v>326</v>
      </c>
      <c r="AR269" s="491" t="s">
        <v>326</v>
      </c>
      <c r="AS269" s="491" t="s">
        <v>326</v>
      </c>
      <c r="AT269" s="491" t="s">
        <v>326</v>
      </c>
      <c r="AU269" s="491" t="s">
        <v>326</v>
      </c>
      <c r="AV269" s="491" t="s">
        <v>326</v>
      </c>
      <c r="AW269" s="71" t="s">
        <v>326</v>
      </c>
      <c r="AX269" s="491" t="s">
        <v>326</v>
      </c>
      <c r="AY269" s="491" t="s">
        <v>326</v>
      </c>
      <c r="AZ269" s="491" t="s">
        <v>326</v>
      </c>
      <c r="BA269" s="491" t="s">
        <v>326</v>
      </c>
      <c r="BB269" s="491" t="s">
        <v>326</v>
      </c>
      <c r="BC269" s="491" t="s">
        <v>326</v>
      </c>
      <c r="BD269" s="491" t="s">
        <v>326</v>
      </c>
      <c r="BE269" s="491" t="s">
        <v>326</v>
      </c>
      <c r="BF269" s="491" t="s">
        <v>326</v>
      </c>
      <c r="BG269" s="491" t="s">
        <v>326</v>
      </c>
      <c r="BH269" s="491" t="s">
        <v>326</v>
      </c>
      <c r="BI269" s="491" t="s">
        <v>326</v>
      </c>
      <c r="BJ269" s="491" t="s">
        <v>326</v>
      </c>
      <c r="BK269" s="491" t="s">
        <v>326</v>
      </c>
      <c r="BL269" s="491" t="s">
        <v>326</v>
      </c>
      <c r="BM269" s="491" t="s">
        <v>326</v>
      </c>
      <c r="BN269" s="71" t="s">
        <v>326</v>
      </c>
      <c r="BO269" s="491" t="s">
        <v>326</v>
      </c>
      <c r="BP269" s="491" t="s">
        <v>326</v>
      </c>
      <c r="BQ269" s="491" t="s">
        <v>326</v>
      </c>
      <c r="BR269" s="491" t="s">
        <v>326</v>
      </c>
      <c r="BS269" s="491" t="s">
        <v>326</v>
      </c>
      <c r="BT269" s="491" t="s">
        <v>326</v>
      </c>
      <c r="BU269" s="491" t="s">
        <v>326</v>
      </c>
      <c r="BV269" s="71" t="s">
        <v>326</v>
      </c>
    </row>
    <row r="270" spans="1:74">
      <c r="A270" s="8" t="s">
        <v>326</v>
      </c>
      <c r="B270" s="8" t="s">
        <v>326</v>
      </c>
      <c r="C270" s="8" t="s">
        <v>326</v>
      </c>
      <c r="D270" s="491" t="s">
        <v>326</v>
      </c>
      <c r="E270" s="491" t="s">
        <v>326</v>
      </c>
      <c r="F270" s="491" t="s">
        <v>326</v>
      </c>
      <c r="G270" s="491" t="s">
        <v>326</v>
      </c>
      <c r="H270" s="491" t="s">
        <v>326</v>
      </c>
      <c r="I270" s="491" t="s">
        <v>326</v>
      </c>
      <c r="J270" s="491" t="s">
        <v>326</v>
      </c>
      <c r="K270" s="491" t="s">
        <v>326</v>
      </c>
      <c r="L270" s="491" t="s">
        <v>326</v>
      </c>
      <c r="M270" s="491" t="s">
        <v>326</v>
      </c>
      <c r="N270" s="491" t="s">
        <v>326</v>
      </c>
      <c r="O270" s="491" t="s">
        <v>326</v>
      </c>
      <c r="P270" s="491" t="s">
        <v>326</v>
      </c>
      <c r="Q270" s="491" t="s">
        <v>326</v>
      </c>
      <c r="R270" s="491" t="s">
        <v>326</v>
      </c>
      <c r="S270" s="491" t="s">
        <v>326</v>
      </c>
      <c r="T270" s="491" t="s">
        <v>326</v>
      </c>
      <c r="U270" s="491" t="s">
        <v>326</v>
      </c>
      <c r="V270" s="491" t="s">
        <v>326</v>
      </c>
      <c r="W270" s="491" t="s">
        <v>326</v>
      </c>
      <c r="X270" s="491" t="s">
        <v>326</v>
      </c>
      <c r="Y270" s="491" t="s">
        <v>326</v>
      </c>
      <c r="Z270" s="491" t="s">
        <v>326</v>
      </c>
      <c r="AA270" s="491" t="s">
        <v>326</v>
      </c>
      <c r="AB270" s="491" t="s">
        <v>326</v>
      </c>
      <c r="AC270" s="491" t="s">
        <v>326</v>
      </c>
      <c r="AD270" s="491" t="s">
        <v>326</v>
      </c>
      <c r="AE270" s="491" t="s">
        <v>326</v>
      </c>
      <c r="AF270" s="491" t="s">
        <v>326</v>
      </c>
      <c r="AG270" s="491" t="s">
        <v>326</v>
      </c>
      <c r="AH270" s="491" t="s">
        <v>326</v>
      </c>
      <c r="AI270" s="491" t="s">
        <v>326</v>
      </c>
      <c r="AJ270" s="491" t="s">
        <v>326</v>
      </c>
      <c r="AK270" s="491" t="s">
        <v>326</v>
      </c>
      <c r="AL270" s="491" t="s">
        <v>326</v>
      </c>
      <c r="AM270" s="491" t="s">
        <v>326</v>
      </c>
      <c r="AN270" s="491" t="s">
        <v>326</v>
      </c>
      <c r="AO270" s="491" t="s">
        <v>326</v>
      </c>
      <c r="AP270" s="491" t="s">
        <v>326</v>
      </c>
      <c r="AQ270" s="491" t="s">
        <v>326</v>
      </c>
      <c r="AR270" s="491" t="s">
        <v>326</v>
      </c>
      <c r="AS270" s="491" t="s">
        <v>326</v>
      </c>
      <c r="AT270" s="491" t="s">
        <v>326</v>
      </c>
      <c r="AU270" s="491" t="s">
        <v>326</v>
      </c>
      <c r="AV270" s="491" t="s">
        <v>326</v>
      </c>
      <c r="AW270" s="71" t="s">
        <v>326</v>
      </c>
      <c r="AX270" s="491" t="s">
        <v>326</v>
      </c>
      <c r="AY270" s="491" t="s">
        <v>326</v>
      </c>
      <c r="AZ270" s="491" t="s">
        <v>326</v>
      </c>
      <c r="BA270" s="491" t="s">
        <v>326</v>
      </c>
      <c r="BB270" s="491" t="s">
        <v>326</v>
      </c>
      <c r="BC270" s="491" t="s">
        <v>326</v>
      </c>
      <c r="BD270" s="491" t="s">
        <v>326</v>
      </c>
      <c r="BE270" s="491" t="s">
        <v>326</v>
      </c>
      <c r="BF270" s="491" t="s">
        <v>326</v>
      </c>
      <c r="BG270" s="491" t="s">
        <v>326</v>
      </c>
      <c r="BH270" s="491" t="s">
        <v>326</v>
      </c>
      <c r="BI270" s="491" t="s">
        <v>326</v>
      </c>
      <c r="BJ270" s="491" t="s">
        <v>326</v>
      </c>
      <c r="BK270" s="491" t="s">
        <v>326</v>
      </c>
      <c r="BL270" s="491" t="s">
        <v>326</v>
      </c>
      <c r="BM270" s="491" t="s">
        <v>326</v>
      </c>
      <c r="BN270" s="71" t="s">
        <v>326</v>
      </c>
      <c r="BO270" s="491" t="s">
        <v>326</v>
      </c>
      <c r="BP270" s="491" t="s">
        <v>326</v>
      </c>
      <c r="BQ270" s="491" t="s">
        <v>326</v>
      </c>
      <c r="BR270" s="491" t="s">
        <v>326</v>
      </c>
      <c r="BS270" s="491" t="s">
        <v>326</v>
      </c>
      <c r="BT270" s="491" t="s">
        <v>326</v>
      </c>
      <c r="BU270" s="491" t="s">
        <v>326</v>
      </c>
      <c r="BV270" s="71" t="s">
        <v>326</v>
      </c>
    </row>
    <row r="271" spans="1:74">
      <c r="A271" s="8" t="s">
        <v>326</v>
      </c>
      <c r="B271" s="8" t="s">
        <v>326</v>
      </c>
      <c r="C271" s="8" t="s">
        <v>326</v>
      </c>
      <c r="D271" s="491" t="s">
        <v>326</v>
      </c>
      <c r="E271" s="491" t="s">
        <v>326</v>
      </c>
      <c r="F271" s="491" t="s">
        <v>326</v>
      </c>
      <c r="G271" s="491" t="s">
        <v>326</v>
      </c>
      <c r="H271" s="491" t="s">
        <v>326</v>
      </c>
      <c r="I271" s="491" t="s">
        <v>326</v>
      </c>
      <c r="J271" s="491" t="s">
        <v>326</v>
      </c>
      <c r="K271" s="491" t="s">
        <v>326</v>
      </c>
      <c r="L271" s="491" t="s">
        <v>326</v>
      </c>
      <c r="M271" s="491" t="s">
        <v>326</v>
      </c>
      <c r="N271" s="491" t="s">
        <v>326</v>
      </c>
      <c r="O271" s="491" t="s">
        <v>326</v>
      </c>
      <c r="P271" s="491" t="s">
        <v>326</v>
      </c>
      <c r="Q271" s="491" t="s">
        <v>326</v>
      </c>
      <c r="R271" s="491" t="s">
        <v>326</v>
      </c>
      <c r="S271" s="491" t="s">
        <v>326</v>
      </c>
      <c r="T271" s="491" t="s">
        <v>326</v>
      </c>
      <c r="U271" s="491" t="s">
        <v>326</v>
      </c>
      <c r="V271" s="491" t="s">
        <v>326</v>
      </c>
      <c r="W271" s="491" t="s">
        <v>326</v>
      </c>
      <c r="X271" s="491" t="s">
        <v>326</v>
      </c>
      <c r="Y271" s="491" t="s">
        <v>326</v>
      </c>
      <c r="Z271" s="491" t="s">
        <v>326</v>
      </c>
      <c r="AA271" s="491" t="s">
        <v>326</v>
      </c>
      <c r="AB271" s="491" t="s">
        <v>326</v>
      </c>
      <c r="AC271" s="491" t="s">
        <v>326</v>
      </c>
      <c r="AD271" s="491" t="s">
        <v>326</v>
      </c>
      <c r="AE271" s="491" t="s">
        <v>326</v>
      </c>
      <c r="AF271" s="491" t="s">
        <v>326</v>
      </c>
      <c r="AG271" s="491" t="s">
        <v>326</v>
      </c>
      <c r="AH271" s="491" t="s">
        <v>326</v>
      </c>
      <c r="AI271" s="491" t="s">
        <v>326</v>
      </c>
      <c r="AJ271" s="491" t="s">
        <v>326</v>
      </c>
      <c r="AK271" s="491" t="s">
        <v>326</v>
      </c>
      <c r="AL271" s="491" t="s">
        <v>326</v>
      </c>
      <c r="AM271" s="491" t="s">
        <v>326</v>
      </c>
      <c r="AN271" s="491" t="s">
        <v>326</v>
      </c>
      <c r="AO271" s="491" t="s">
        <v>326</v>
      </c>
      <c r="AP271" s="491" t="s">
        <v>326</v>
      </c>
      <c r="AQ271" s="491" t="s">
        <v>326</v>
      </c>
      <c r="AR271" s="491" t="s">
        <v>326</v>
      </c>
      <c r="AS271" s="491" t="s">
        <v>326</v>
      </c>
      <c r="AT271" s="491" t="s">
        <v>326</v>
      </c>
      <c r="AU271" s="491" t="s">
        <v>326</v>
      </c>
      <c r="AV271" s="491" t="s">
        <v>326</v>
      </c>
      <c r="AW271" s="71" t="s">
        <v>326</v>
      </c>
      <c r="AX271" s="491" t="s">
        <v>326</v>
      </c>
      <c r="AY271" s="491" t="s">
        <v>326</v>
      </c>
      <c r="AZ271" s="491" t="s">
        <v>326</v>
      </c>
      <c r="BA271" s="491" t="s">
        <v>326</v>
      </c>
      <c r="BB271" s="491" t="s">
        <v>326</v>
      </c>
      <c r="BC271" s="491" t="s">
        <v>326</v>
      </c>
      <c r="BD271" s="491" t="s">
        <v>326</v>
      </c>
      <c r="BE271" s="491" t="s">
        <v>326</v>
      </c>
      <c r="BF271" s="491" t="s">
        <v>326</v>
      </c>
      <c r="BG271" s="491" t="s">
        <v>326</v>
      </c>
      <c r="BH271" s="491" t="s">
        <v>326</v>
      </c>
      <c r="BI271" s="491" t="s">
        <v>326</v>
      </c>
      <c r="BJ271" s="491" t="s">
        <v>326</v>
      </c>
      <c r="BK271" s="491" t="s">
        <v>326</v>
      </c>
      <c r="BL271" s="491" t="s">
        <v>326</v>
      </c>
      <c r="BM271" s="491" t="s">
        <v>326</v>
      </c>
      <c r="BN271" s="71" t="s">
        <v>326</v>
      </c>
      <c r="BO271" s="491" t="s">
        <v>326</v>
      </c>
      <c r="BP271" s="491" t="s">
        <v>326</v>
      </c>
      <c r="BQ271" s="491" t="s">
        <v>326</v>
      </c>
      <c r="BR271" s="491" t="s">
        <v>326</v>
      </c>
      <c r="BS271" s="491" t="s">
        <v>326</v>
      </c>
      <c r="BT271" s="491" t="s">
        <v>326</v>
      </c>
      <c r="BU271" s="491" t="s">
        <v>326</v>
      </c>
      <c r="BV271" s="71" t="s">
        <v>326</v>
      </c>
    </row>
    <row r="272" spans="1:74">
      <c r="A272" s="8" t="s">
        <v>326</v>
      </c>
      <c r="B272" s="8" t="s">
        <v>326</v>
      </c>
      <c r="C272" s="8" t="s">
        <v>326</v>
      </c>
      <c r="D272" s="491" t="s">
        <v>326</v>
      </c>
      <c r="E272" s="491" t="s">
        <v>326</v>
      </c>
      <c r="F272" s="491" t="s">
        <v>326</v>
      </c>
      <c r="G272" s="491" t="s">
        <v>326</v>
      </c>
      <c r="H272" s="491" t="s">
        <v>326</v>
      </c>
      <c r="I272" s="491" t="s">
        <v>326</v>
      </c>
      <c r="J272" s="491" t="s">
        <v>326</v>
      </c>
      <c r="K272" s="491" t="s">
        <v>326</v>
      </c>
      <c r="L272" s="491" t="s">
        <v>326</v>
      </c>
      <c r="M272" s="491" t="s">
        <v>326</v>
      </c>
      <c r="N272" s="491" t="s">
        <v>326</v>
      </c>
      <c r="O272" s="491" t="s">
        <v>326</v>
      </c>
      <c r="P272" s="491" t="s">
        <v>326</v>
      </c>
      <c r="Q272" s="491" t="s">
        <v>326</v>
      </c>
      <c r="R272" s="491" t="s">
        <v>326</v>
      </c>
      <c r="S272" s="491" t="s">
        <v>326</v>
      </c>
      <c r="T272" s="491" t="s">
        <v>326</v>
      </c>
      <c r="U272" s="491" t="s">
        <v>326</v>
      </c>
      <c r="V272" s="491" t="s">
        <v>326</v>
      </c>
      <c r="W272" s="491" t="s">
        <v>326</v>
      </c>
      <c r="X272" s="491" t="s">
        <v>326</v>
      </c>
      <c r="Y272" s="491" t="s">
        <v>326</v>
      </c>
      <c r="Z272" s="491" t="s">
        <v>326</v>
      </c>
      <c r="AA272" s="491" t="s">
        <v>326</v>
      </c>
      <c r="AB272" s="491" t="s">
        <v>326</v>
      </c>
      <c r="AC272" s="491" t="s">
        <v>326</v>
      </c>
      <c r="AD272" s="491" t="s">
        <v>326</v>
      </c>
      <c r="AE272" s="491" t="s">
        <v>326</v>
      </c>
      <c r="AF272" s="491" t="s">
        <v>326</v>
      </c>
      <c r="AG272" s="491" t="s">
        <v>326</v>
      </c>
      <c r="AH272" s="491" t="s">
        <v>326</v>
      </c>
      <c r="AI272" s="491" t="s">
        <v>326</v>
      </c>
      <c r="AJ272" s="491" t="s">
        <v>326</v>
      </c>
      <c r="AK272" s="491" t="s">
        <v>326</v>
      </c>
      <c r="AL272" s="491" t="s">
        <v>326</v>
      </c>
      <c r="AM272" s="491" t="s">
        <v>326</v>
      </c>
      <c r="AN272" s="491" t="s">
        <v>326</v>
      </c>
      <c r="AO272" s="491" t="s">
        <v>326</v>
      </c>
      <c r="AP272" s="491" t="s">
        <v>326</v>
      </c>
      <c r="AQ272" s="491" t="s">
        <v>326</v>
      </c>
      <c r="AR272" s="491" t="s">
        <v>326</v>
      </c>
      <c r="AS272" s="491" t="s">
        <v>326</v>
      </c>
      <c r="AT272" s="491" t="s">
        <v>326</v>
      </c>
      <c r="AU272" s="491" t="s">
        <v>326</v>
      </c>
      <c r="AV272" s="491" t="s">
        <v>326</v>
      </c>
      <c r="AW272" s="71" t="s">
        <v>326</v>
      </c>
      <c r="AX272" s="491" t="s">
        <v>326</v>
      </c>
      <c r="AY272" s="491" t="s">
        <v>326</v>
      </c>
      <c r="AZ272" s="491" t="s">
        <v>326</v>
      </c>
      <c r="BA272" s="491" t="s">
        <v>326</v>
      </c>
      <c r="BB272" s="491" t="s">
        <v>326</v>
      </c>
      <c r="BC272" s="491" t="s">
        <v>326</v>
      </c>
      <c r="BD272" s="491" t="s">
        <v>326</v>
      </c>
      <c r="BE272" s="491" t="s">
        <v>326</v>
      </c>
      <c r="BF272" s="491" t="s">
        <v>326</v>
      </c>
      <c r="BG272" s="491" t="s">
        <v>326</v>
      </c>
      <c r="BH272" s="491" t="s">
        <v>326</v>
      </c>
      <c r="BI272" s="491" t="s">
        <v>326</v>
      </c>
      <c r="BJ272" s="491" t="s">
        <v>326</v>
      </c>
      <c r="BK272" s="491" t="s">
        <v>326</v>
      </c>
      <c r="BL272" s="491" t="s">
        <v>326</v>
      </c>
      <c r="BM272" s="491" t="s">
        <v>326</v>
      </c>
      <c r="BN272" s="71" t="s">
        <v>326</v>
      </c>
      <c r="BO272" s="491" t="s">
        <v>326</v>
      </c>
      <c r="BP272" s="491" t="s">
        <v>326</v>
      </c>
      <c r="BQ272" s="491" t="s">
        <v>326</v>
      </c>
      <c r="BR272" s="491" t="s">
        <v>326</v>
      </c>
      <c r="BS272" s="491" t="s">
        <v>326</v>
      </c>
      <c r="BT272" s="491" t="s">
        <v>326</v>
      </c>
      <c r="BU272" s="491" t="s">
        <v>326</v>
      </c>
      <c r="BV272" s="71" t="s">
        <v>326</v>
      </c>
    </row>
    <row r="273" spans="1:74">
      <c r="A273" s="8" t="s">
        <v>326</v>
      </c>
      <c r="B273" s="8" t="s">
        <v>326</v>
      </c>
      <c r="C273" s="8" t="s">
        <v>326</v>
      </c>
      <c r="D273" s="491" t="s">
        <v>326</v>
      </c>
      <c r="E273" s="491" t="s">
        <v>326</v>
      </c>
      <c r="F273" s="491" t="s">
        <v>326</v>
      </c>
      <c r="G273" s="491" t="s">
        <v>326</v>
      </c>
      <c r="H273" s="491" t="s">
        <v>326</v>
      </c>
      <c r="I273" s="491" t="s">
        <v>326</v>
      </c>
      <c r="J273" s="491" t="s">
        <v>326</v>
      </c>
      <c r="K273" s="491" t="s">
        <v>326</v>
      </c>
      <c r="L273" s="491" t="s">
        <v>326</v>
      </c>
      <c r="M273" s="491" t="s">
        <v>326</v>
      </c>
      <c r="N273" s="491" t="s">
        <v>326</v>
      </c>
      <c r="O273" s="491" t="s">
        <v>326</v>
      </c>
      <c r="P273" s="491" t="s">
        <v>326</v>
      </c>
      <c r="Q273" s="491" t="s">
        <v>326</v>
      </c>
      <c r="R273" s="491" t="s">
        <v>326</v>
      </c>
      <c r="S273" s="491" t="s">
        <v>326</v>
      </c>
      <c r="T273" s="491" t="s">
        <v>326</v>
      </c>
      <c r="U273" s="491" t="s">
        <v>326</v>
      </c>
      <c r="V273" s="491" t="s">
        <v>326</v>
      </c>
      <c r="W273" s="491" t="s">
        <v>326</v>
      </c>
      <c r="X273" s="491" t="s">
        <v>326</v>
      </c>
      <c r="Y273" s="491" t="s">
        <v>326</v>
      </c>
      <c r="Z273" s="491" t="s">
        <v>326</v>
      </c>
      <c r="AA273" s="491" t="s">
        <v>326</v>
      </c>
      <c r="AB273" s="491" t="s">
        <v>326</v>
      </c>
      <c r="AC273" s="491" t="s">
        <v>326</v>
      </c>
      <c r="AD273" s="491" t="s">
        <v>326</v>
      </c>
      <c r="AE273" s="491" t="s">
        <v>326</v>
      </c>
      <c r="AF273" s="491" t="s">
        <v>326</v>
      </c>
      <c r="AG273" s="491" t="s">
        <v>326</v>
      </c>
      <c r="AH273" s="491" t="s">
        <v>326</v>
      </c>
      <c r="AI273" s="491" t="s">
        <v>326</v>
      </c>
      <c r="AJ273" s="491" t="s">
        <v>326</v>
      </c>
      <c r="AK273" s="491" t="s">
        <v>326</v>
      </c>
      <c r="AL273" s="491" t="s">
        <v>326</v>
      </c>
      <c r="AM273" s="491" t="s">
        <v>326</v>
      </c>
      <c r="AN273" s="491" t="s">
        <v>326</v>
      </c>
      <c r="AO273" s="491" t="s">
        <v>326</v>
      </c>
      <c r="AP273" s="491" t="s">
        <v>326</v>
      </c>
      <c r="AQ273" s="491" t="s">
        <v>326</v>
      </c>
      <c r="AR273" s="491" t="s">
        <v>326</v>
      </c>
      <c r="AS273" s="491" t="s">
        <v>326</v>
      </c>
      <c r="AT273" s="491" t="s">
        <v>326</v>
      </c>
      <c r="AU273" s="491" t="s">
        <v>326</v>
      </c>
      <c r="AV273" s="491" t="s">
        <v>326</v>
      </c>
      <c r="AW273" s="71" t="s">
        <v>326</v>
      </c>
      <c r="AX273" s="491" t="s">
        <v>326</v>
      </c>
      <c r="AY273" s="491" t="s">
        <v>326</v>
      </c>
      <c r="AZ273" s="491" t="s">
        <v>326</v>
      </c>
      <c r="BA273" s="491" t="s">
        <v>326</v>
      </c>
      <c r="BB273" s="491" t="s">
        <v>326</v>
      </c>
      <c r="BC273" s="491" t="s">
        <v>326</v>
      </c>
      <c r="BD273" s="491" t="s">
        <v>326</v>
      </c>
      <c r="BE273" s="491" t="s">
        <v>326</v>
      </c>
      <c r="BF273" s="491" t="s">
        <v>326</v>
      </c>
      <c r="BG273" s="491" t="s">
        <v>326</v>
      </c>
      <c r="BH273" s="491" t="s">
        <v>326</v>
      </c>
      <c r="BI273" s="491" t="s">
        <v>326</v>
      </c>
      <c r="BJ273" s="491" t="s">
        <v>326</v>
      </c>
      <c r="BK273" s="491" t="s">
        <v>326</v>
      </c>
      <c r="BL273" s="491" t="s">
        <v>326</v>
      </c>
      <c r="BM273" s="491" t="s">
        <v>326</v>
      </c>
      <c r="BN273" s="71" t="s">
        <v>326</v>
      </c>
      <c r="BO273" s="491" t="s">
        <v>326</v>
      </c>
      <c r="BP273" s="491" t="s">
        <v>326</v>
      </c>
      <c r="BQ273" s="491" t="s">
        <v>326</v>
      </c>
      <c r="BR273" s="491" t="s">
        <v>326</v>
      </c>
      <c r="BS273" s="491" t="s">
        <v>326</v>
      </c>
      <c r="BT273" s="491" t="s">
        <v>326</v>
      </c>
      <c r="BU273" s="491" t="s">
        <v>326</v>
      </c>
      <c r="BV273" s="71" t="s">
        <v>326</v>
      </c>
    </row>
    <row r="274" spans="1:74">
      <c r="A274" s="8" t="s">
        <v>326</v>
      </c>
      <c r="B274" s="8" t="s">
        <v>326</v>
      </c>
      <c r="C274" s="8" t="s">
        <v>326</v>
      </c>
      <c r="D274" s="491" t="s">
        <v>326</v>
      </c>
      <c r="E274" s="491" t="s">
        <v>326</v>
      </c>
      <c r="F274" s="491" t="s">
        <v>326</v>
      </c>
      <c r="G274" s="491" t="s">
        <v>326</v>
      </c>
      <c r="H274" s="491" t="s">
        <v>326</v>
      </c>
      <c r="I274" s="491" t="s">
        <v>326</v>
      </c>
      <c r="J274" s="491" t="s">
        <v>326</v>
      </c>
      <c r="K274" s="491" t="s">
        <v>326</v>
      </c>
      <c r="L274" s="491" t="s">
        <v>326</v>
      </c>
      <c r="M274" s="491" t="s">
        <v>326</v>
      </c>
      <c r="N274" s="491" t="s">
        <v>326</v>
      </c>
      <c r="O274" s="491" t="s">
        <v>326</v>
      </c>
      <c r="P274" s="491" t="s">
        <v>326</v>
      </c>
      <c r="Q274" s="491" t="s">
        <v>326</v>
      </c>
      <c r="R274" s="491" t="s">
        <v>326</v>
      </c>
      <c r="S274" s="491" t="s">
        <v>326</v>
      </c>
      <c r="T274" s="491" t="s">
        <v>326</v>
      </c>
      <c r="U274" s="491" t="s">
        <v>326</v>
      </c>
      <c r="V274" s="491" t="s">
        <v>326</v>
      </c>
      <c r="W274" s="491" t="s">
        <v>326</v>
      </c>
      <c r="X274" s="491" t="s">
        <v>326</v>
      </c>
      <c r="Y274" s="491" t="s">
        <v>326</v>
      </c>
      <c r="Z274" s="491" t="s">
        <v>326</v>
      </c>
      <c r="AA274" s="491" t="s">
        <v>326</v>
      </c>
      <c r="AB274" s="491" t="s">
        <v>326</v>
      </c>
      <c r="AC274" s="491" t="s">
        <v>326</v>
      </c>
      <c r="AD274" s="491" t="s">
        <v>326</v>
      </c>
      <c r="AE274" s="491" t="s">
        <v>326</v>
      </c>
      <c r="AF274" s="491" t="s">
        <v>326</v>
      </c>
      <c r="AG274" s="491" t="s">
        <v>326</v>
      </c>
      <c r="AH274" s="491" t="s">
        <v>326</v>
      </c>
      <c r="AI274" s="491" t="s">
        <v>326</v>
      </c>
      <c r="AJ274" s="491" t="s">
        <v>326</v>
      </c>
      <c r="AK274" s="491" t="s">
        <v>326</v>
      </c>
      <c r="AL274" s="491" t="s">
        <v>326</v>
      </c>
      <c r="AM274" s="491" t="s">
        <v>326</v>
      </c>
      <c r="AN274" s="491" t="s">
        <v>326</v>
      </c>
      <c r="AO274" s="491" t="s">
        <v>326</v>
      </c>
      <c r="AP274" s="491" t="s">
        <v>326</v>
      </c>
      <c r="AQ274" s="491" t="s">
        <v>326</v>
      </c>
      <c r="AR274" s="491" t="s">
        <v>326</v>
      </c>
      <c r="AS274" s="491" t="s">
        <v>326</v>
      </c>
      <c r="AT274" s="491" t="s">
        <v>326</v>
      </c>
      <c r="AU274" s="491" t="s">
        <v>326</v>
      </c>
      <c r="AV274" s="491" t="s">
        <v>326</v>
      </c>
      <c r="AW274" s="71" t="s">
        <v>326</v>
      </c>
      <c r="AX274" s="491" t="s">
        <v>326</v>
      </c>
      <c r="AY274" s="491" t="s">
        <v>326</v>
      </c>
      <c r="AZ274" s="491" t="s">
        <v>326</v>
      </c>
      <c r="BA274" s="491" t="s">
        <v>326</v>
      </c>
      <c r="BB274" s="491" t="s">
        <v>326</v>
      </c>
      <c r="BC274" s="491" t="s">
        <v>326</v>
      </c>
      <c r="BD274" s="491" t="s">
        <v>326</v>
      </c>
      <c r="BE274" s="491" t="s">
        <v>326</v>
      </c>
      <c r="BF274" s="491" t="s">
        <v>326</v>
      </c>
      <c r="BG274" s="491" t="s">
        <v>326</v>
      </c>
      <c r="BH274" s="491" t="s">
        <v>326</v>
      </c>
      <c r="BI274" s="491" t="s">
        <v>326</v>
      </c>
      <c r="BJ274" s="491" t="s">
        <v>326</v>
      </c>
      <c r="BK274" s="491" t="s">
        <v>326</v>
      </c>
      <c r="BL274" s="491" t="s">
        <v>326</v>
      </c>
      <c r="BM274" s="491" t="s">
        <v>326</v>
      </c>
      <c r="BN274" s="71" t="s">
        <v>326</v>
      </c>
      <c r="BO274" s="491" t="s">
        <v>326</v>
      </c>
      <c r="BP274" s="491" t="s">
        <v>326</v>
      </c>
      <c r="BQ274" s="491" t="s">
        <v>326</v>
      </c>
      <c r="BR274" s="491" t="s">
        <v>326</v>
      </c>
      <c r="BS274" s="491" t="s">
        <v>326</v>
      </c>
      <c r="BT274" s="491" t="s">
        <v>326</v>
      </c>
      <c r="BU274" s="491" t="s">
        <v>326</v>
      </c>
      <c r="BV274" s="71" t="s">
        <v>326</v>
      </c>
    </row>
    <row r="275" spans="1:74">
      <c r="A275" s="8" t="s">
        <v>326</v>
      </c>
      <c r="B275" s="8" t="s">
        <v>326</v>
      </c>
      <c r="C275" s="8" t="s">
        <v>326</v>
      </c>
      <c r="D275" s="491" t="s">
        <v>326</v>
      </c>
      <c r="E275" s="491" t="s">
        <v>326</v>
      </c>
      <c r="F275" s="491" t="s">
        <v>326</v>
      </c>
      <c r="G275" s="491" t="s">
        <v>326</v>
      </c>
      <c r="H275" s="491" t="s">
        <v>326</v>
      </c>
      <c r="I275" s="491" t="s">
        <v>326</v>
      </c>
      <c r="J275" s="491" t="s">
        <v>326</v>
      </c>
      <c r="K275" s="491" t="s">
        <v>326</v>
      </c>
      <c r="L275" s="491" t="s">
        <v>326</v>
      </c>
      <c r="M275" s="491" t="s">
        <v>326</v>
      </c>
      <c r="N275" s="491" t="s">
        <v>326</v>
      </c>
      <c r="O275" s="491" t="s">
        <v>326</v>
      </c>
      <c r="P275" s="491" t="s">
        <v>326</v>
      </c>
      <c r="Q275" s="491" t="s">
        <v>326</v>
      </c>
      <c r="R275" s="491" t="s">
        <v>326</v>
      </c>
      <c r="S275" s="491" t="s">
        <v>326</v>
      </c>
      <c r="T275" s="491" t="s">
        <v>326</v>
      </c>
      <c r="U275" s="491" t="s">
        <v>326</v>
      </c>
      <c r="V275" s="491" t="s">
        <v>326</v>
      </c>
      <c r="W275" s="491" t="s">
        <v>326</v>
      </c>
      <c r="X275" s="491" t="s">
        <v>326</v>
      </c>
      <c r="Y275" s="491" t="s">
        <v>326</v>
      </c>
      <c r="Z275" s="491" t="s">
        <v>326</v>
      </c>
      <c r="AA275" s="491" t="s">
        <v>326</v>
      </c>
      <c r="AB275" s="491" t="s">
        <v>326</v>
      </c>
      <c r="AC275" s="491" t="s">
        <v>326</v>
      </c>
      <c r="AD275" s="491" t="s">
        <v>326</v>
      </c>
      <c r="AE275" s="491" t="s">
        <v>326</v>
      </c>
      <c r="AF275" s="491" t="s">
        <v>326</v>
      </c>
      <c r="AG275" s="491" t="s">
        <v>326</v>
      </c>
      <c r="AH275" s="491" t="s">
        <v>326</v>
      </c>
      <c r="AI275" s="491" t="s">
        <v>326</v>
      </c>
      <c r="AJ275" s="491" t="s">
        <v>326</v>
      </c>
      <c r="AK275" s="491" t="s">
        <v>326</v>
      </c>
      <c r="AL275" s="491" t="s">
        <v>326</v>
      </c>
      <c r="AM275" s="491" t="s">
        <v>326</v>
      </c>
      <c r="AN275" s="491" t="s">
        <v>326</v>
      </c>
      <c r="AO275" s="491" t="s">
        <v>326</v>
      </c>
      <c r="AP275" s="491" t="s">
        <v>326</v>
      </c>
      <c r="AQ275" s="491" t="s">
        <v>326</v>
      </c>
      <c r="AR275" s="491" t="s">
        <v>326</v>
      </c>
      <c r="AS275" s="491" t="s">
        <v>326</v>
      </c>
      <c r="AT275" s="491" t="s">
        <v>326</v>
      </c>
      <c r="AU275" s="491" t="s">
        <v>326</v>
      </c>
      <c r="AV275" s="491" t="s">
        <v>326</v>
      </c>
      <c r="AW275" s="71" t="s">
        <v>326</v>
      </c>
      <c r="AX275" s="491" t="s">
        <v>326</v>
      </c>
      <c r="AY275" s="491" t="s">
        <v>326</v>
      </c>
      <c r="AZ275" s="491" t="s">
        <v>326</v>
      </c>
      <c r="BA275" s="491" t="s">
        <v>326</v>
      </c>
      <c r="BB275" s="491" t="s">
        <v>326</v>
      </c>
      <c r="BC275" s="491" t="s">
        <v>326</v>
      </c>
      <c r="BD275" s="491" t="s">
        <v>326</v>
      </c>
      <c r="BE275" s="491" t="s">
        <v>326</v>
      </c>
      <c r="BF275" s="491" t="s">
        <v>326</v>
      </c>
      <c r="BG275" s="491" t="s">
        <v>326</v>
      </c>
      <c r="BH275" s="491" t="s">
        <v>326</v>
      </c>
      <c r="BI275" s="491" t="s">
        <v>326</v>
      </c>
      <c r="BJ275" s="491" t="s">
        <v>326</v>
      </c>
      <c r="BK275" s="491" t="s">
        <v>326</v>
      </c>
      <c r="BL275" s="491" t="s">
        <v>326</v>
      </c>
      <c r="BM275" s="491" t="s">
        <v>326</v>
      </c>
      <c r="BN275" s="71" t="s">
        <v>326</v>
      </c>
      <c r="BO275" s="491" t="s">
        <v>326</v>
      </c>
      <c r="BP275" s="491" t="s">
        <v>326</v>
      </c>
      <c r="BQ275" s="491" t="s">
        <v>326</v>
      </c>
      <c r="BR275" s="491" t="s">
        <v>326</v>
      </c>
      <c r="BS275" s="491" t="s">
        <v>326</v>
      </c>
      <c r="BT275" s="491" t="s">
        <v>326</v>
      </c>
      <c r="BU275" s="491" t="s">
        <v>326</v>
      </c>
      <c r="BV275" s="71" t="s">
        <v>326</v>
      </c>
    </row>
    <row r="276" spans="1:74">
      <c r="A276" s="8" t="s">
        <v>326</v>
      </c>
      <c r="B276" s="8" t="s">
        <v>326</v>
      </c>
      <c r="C276" s="8" t="s">
        <v>326</v>
      </c>
      <c r="D276" s="491" t="s">
        <v>326</v>
      </c>
      <c r="E276" s="491" t="s">
        <v>326</v>
      </c>
      <c r="F276" s="491" t="s">
        <v>326</v>
      </c>
      <c r="G276" s="491" t="s">
        <v>326</v>
      </c>
      <c r="H276" s="491" t="s">
        <v>326</v>
      </c>
      <c r="I276" s="491" t="s">
        <v>326</v>
      </c>
      <c r="J276" s="491" t="s">
        <v>326</v>
      </c>
      <c r="K276" s="491" t="s">
        <v>326</v>
      </c>
      <c r="L276" s="491" t="s">
        <v>326</v>
      </c>
      <c r="M276" s="491" t="s">
        <v>326</v>
      </c>
      <c r="N276" s="491" t="s">
        <v>326</v>
      </c>
      <c r="O276" s="491" t="s">
        <v>326</v>
      </c>
      <c r="P276" s="491" t="s">
        <v>326</v>
      </c>
      <c r="Q276" s="491" t="s">
        <v>326</v>
      </c>
      <c r="R276" s="491" t="s">
        <v>326</v>
      </c>
      <c r="S276" s="491" t="s">
        <v>326</v>
      </c>
      <c r="T276" s="491" t="s">
        <v>326</v>
      </c>
      <c r="U276" s="491" t="s">
        <v>326</v>
      </c>
      <c r="V276" s="491" t="s">
        <v>326</v>
      </c>
      <c r="W276" s="491" t="s">
        <v>326</v>
      </c>
      <c r="X276" s="491" t="s">
        <v>326</v>
      </c>
      <c r="Y276" s="491" t="s">
        <v>326</v>
      </c>
      <c r="Z276" s="491" t="s">
        <v>326</v>
      </c>
      <c r="AA276" s="491" t="s">
        <v>326</v>
      </c>
      <c r="AB276" s="491" t="s">
        <v>326</v>
      </c>
      <c r="AC276" s="491" t="s">
        <v>326</v>
      </c>
      <c r="AD276" s="491" t="s">
        <v>326</v>
      </c>
      <c r="AE276" s="491" t="s">
        <v>326</v>
      </c>
      <c r="AF276" s="491" t="s">
        <v>326</v>
      </c>
      <c r="AG276" s="491" t="s">
        <v>326</v>
      </c>
      <c r="AH276" s="491" t="s">
        <v>326</v>
      </c>
      <c r="AI276" s="491" t="s">
        <v>326</v>
      </c>
      <c r="AJ276" s="491" t="s">
        <v>326</v>
      </c>
      <c r="AK276" s="491" t="s">
        <v>326</v>
      </c>
      <c r="AL276" s="491" t="s">
        <v>326</v>
      </c>
      <c r="AM276" s="491" t="s">
        <v>326</v>
      </c>
      <c r="AN276" s="491" t="s">
        <v>326</v>
      </c>
      <c r="AO276" s="491" t="s">
        <v>326</v>
      </c>
      <c r="AP276" s="491" t="s">
        <v>326</v>
      </c>
      <c r="AQ276" s="491" t="s">
        <v>326</v>
      </c>
      <c r="AR276" s="491" t="s">
        <v>326</v>
      </c>
      <c r="AS276" s="491" t="s">
        <v>326</v>
      </c>
      <c r="AT276" s="491" t="s">
        <v>326</v>
      </c>
      <c r="AU276" s="491" t="s">
        <v>326</v>
      </c>
      <c r="AV276" s="491" t="s">
        <v>326</v>
      </c>
      <c r="AW276" s="71" t="s">
        <v>326</v>
      </c>
      <c r="AX276" s="491" t="s">
        <v>326</v>
      </c>
      <c r="AY276" s="491" t="s">
        <v>326</v>
      </c>
      <c r="AZ276" s="491" t="s">
        <v>326</v>
      </c>
      <c r="BA276" s="491" t="s">
        <v>326</v>
      </c>
      <c r="BB276" s="491" t="s">
        <v>326</v>
      </c>
      <c r="BC276" s="491" t="s">
        <v>326</v>
      </c>
      <c r="BD276" s="491" t="s">
        <v>326</v>
      </c>
      <c r="BE276" s="491" t="s">
        <v>326</v>
      </c>
      <c r="BF276" s="491" t="s">
        <v>326</v>
      </c>
      <c r="BG276" s="491" t="s">
        <v>326</v>
      </c>
      <c r="BH276" s="491" t="s">
        <v>326</v>
      </c>
      <c r="BI276" s="491" t="s">
        <v>326</v>
      </c>
      <c r="BJ276" s="491" t="s">
        <v>326</v>
      </c>
      <c r="BK276" s="491" t="s">
        <v>326</v>
      </c>
      <c r="BL276" s="491" t="s">
        <v>326</v>
      </c>
      <c r="BM276" s="491" t="s">
        <v>326</v>
      </c>
      <c r="BN276" s="71" t="s">
        <v>326</v>
      </c>
      <c r="BO276" s="491" t="s">
        <v>326</v>
      </c>
      <c r="BP276" s="491" t="s">
        <v>326</v>
      </c>
      <c r="BQ276" s="491" t="s">
        <v>326</v>
      </c>
      <c r="BR276" s="491" t="s">
        <v>326</v>
      </c>
      <c r="BS276" s="491" t="s">
        <v>326</v>
      </c>
      <c r="BT276" s="491" t="s">
        <v>326</v>
      </c>
      <c r="BU276" s="491" t="s">
        <v>326</v>
      </c>
      <c r="BV276" s="71" t="s">
        <v>326</v>
      </c>
    </row>
    <row r="277" spans="1:74">
      <c r="A277" s="8" t="s">
        <v>326</v>
      </c>
      <c r="B277" s="8" t="s">
        <v>326</v>
      </c>
      <c r="C277" s="8" t="s">
        <v>326</v>
      </c>
      <c r="D277" s="491" t="s">
        <v>326</v>
      </c>
      <c r="E277" s="491" t="s">
        <v>326</v>
      </c>
      <c r="F277" s="491" t="s">
        <v>326</v>
      </c>
      <c r="G277" s="491" t="s">
        <v>326</v>
      </c>
      <c r="H277" s="491" t="s">
        <v>326</v>
      </c>
      <c r="I277" s="491" t="s">
        <v>326</v>
      </c>
      <c r="J277" s="491" t="s">
        <v>326</v>
      </c>
      <c r="K277" s="491" t="s">
        <v>326</v>
      </c>
      <c r="L277" s="491" t="s">
        <v>326</v>
      </c>
      <c r="M277" s="491" t="s">
        <v>326</v>
      </c>
      <c r="N277" s="491" t="s">
        <v>326</v>
      </c>
      <c r="O277" s="491" t="s">
        <v>326</v>
      </c>
      <c r="P277" s="491" t="s">
        <v>326</v>
      </c>
      <c r="Q277" s="491" t="s">
        <v>326</v>
      </c>
      <c r="R277" s="491" t="s">
        <v>326</v>
      </c>
      <c r="S277" s="491" t="s">
        <v>326</v>
      </c>
      <c r="T277" s="491" t="s">
        <v>326</v>
      </c>
      <c r="U277" s="491" t="s">
        <v>326</v>
      </c>
      <c r="V277" s="491" t="s">
        <v>326</v>
      </c>
      <c r="W277" s="491" t="s">
        <v>326</v>
      </c>
      <c r="X277" s="491" t="s">
        <v>326</v>
      </c>
      <c r="Y277" s="491" t="s">
        <v>326</v>
      </c>
      <c r="Z277" s="491" t="s">
        <v>326</v>
      </c>
      <c r="AA277" s="491" t="s">
        <v>326</v>
      </c>
      <c r="AB277" s="491" t="s">
        <v>326</v>
      </c>
      <c r="AC277" s="491" t="s">
        <v>326</v>
      </c>
      <c r="AD277" s="491" t="s">
        <v>326</v>
      </c>
      <c r="AE277" s="491" t="s">
        <v>326</v>
      </c>
      <c r="AF277" s="491" t="s">
        <v>326</v>
      </c>
      <c r="AG277" s="491" t="s">
        <v>326</v>
      </c>
      <c r="AH277" s="491" t="s">
        <v>326</v>
      </c>
      <c r="AI277" s="491" t="s">
        <v>326</v>
      </c>
      <c r="AJ277" s="491" t="s">
        <v>326</v>
      </c>
      <c r="AK277" s="491" t="s">
        <v>326</v>
      </c>
      <c r="AL277" s="491" t="s">
        <v>326</v>
      </c>
      <c r="AM277" s="491" t="s">
        <v>326</v>
      </c>
      <c r="AN277" s="491" t="s">
        <v>326</v>
      </c>
      <c r="AO277" s="491" t="s">
        <v>326</v>
      </c>
      <c r="AP277" s="491" t="s">
        <v>326</v>
      </c>
      <c r="AQ277" s="491" t="s">
        <v>326</v>
      </c>
      <c r="AR277" s="491" t="s">
        <v>326</v>
      </c>
      <c r="AS277" s="491" t="s">
        <v>326</v>
      </c>
      <c r="AT277" s="491" t="s">
        <v>326</v>
      </c>
      <c r="AU277" s="491" t="s">
        <v>326</v>
      </c>
      <c r="AV277" s="491" t="s">
        <v>326</v>
      </c>
      <c r="AW277" s="71" t="s">
        <v>326</v>
      </c>
      <c r="AX277" s="491" t="s">
        <v>326</v>
      </c>
      <c r="AY277" s="491" t="s">
        <v>326</v>
      </c>
      <c r="AZ277" s="491" t="s">
        <v>326</v>
      </c>
      <c r="BA277" s="491" t="s">
        <v>326</v>
      </c>
      <c r="BB277" s="491" t="s">
        <v>326</v>
      </c>
      <c r="BC277" s="491" t="s">
        <v>326</v>
      </c>
      <c r="BD277" s="491" t="s">
        <v>326</v>
      </c>
      <c r="BE277" s="491" t="s">
        <v>326</v>
      </c>
      <c r="BF277" s="491" t="s">
        <v>326</v>
      </c>
      <c r="BG277" s="491" t="s">
        <v>326</v>
      </c>
      <c r="BH277" s="491" t="s">
        <v>326</v>
      </c>
      <c r="BI277" s="491" t="s">
        <v>326</v>
      </c>
      <c r="BJ277" s="491" t="s">
        <v>326</v>
      </c>
      <c r="BK277" s="491" t="s">
        <v>326</v>
      </c>
      <c r="BL277" s="491" t="s">
        <v>326</v>
      </c>
      <c r="BM277" s="491" t="s">
        <v>326</v>
      </c>
      <c r="BN277" s="71" t="s">
        <v>326</v>
      </c>
      <c r="BO277" s="491" t="s">
        <v>326</v>
      </c>
      <c r="BP277" s="491" t="s">
        <v>326</v>
      </c>
      <c r="BQ277" s="491" t="s">
        <v>326</v>
      </c>
      <c r="BR277" s="491" t="s">
        <v>326</v>
      </c>
      <c r="BS277" s="491" t="s">
        <v>326</v>
      </c>
      <c r="BT277" s="491" t="s">
        <v>326</v>
      </c>
      <c r="BU277" s="491" t="s">
        <v>326</v>
      </c>
      <c r="BV277" s="71" t="s">
        <v>326</v>
      </c>
    </row>
    <row r="278" spans="1:74">
      <c r="A278" s="8" t="s">
        <v>326</v>
      </c>
      <c r="B278" s="8" t="s">
        <v>326</v>
      </c>
      <c r="C278" s="8" t="s">
        <v>326</v>
      </c>
      <c r="D278" s="491" t="s">
        <v>326</v>
      </c>
      <c r="E278" s="491" t="s">
        <v>326</v>
      </c>
      <c r="F278" s="491" t="s">
        <v>326</v>
      </c>
      <c r="G278" s="491" t="s">
        <v>326</v>
      </c>
      <c r="H278" s="491" t="s">
        <v>326</v>
      </c>
      <c r="I278" s="491" t="s">
        <v>326</v>
      </c>
      <c r="J278" s="491" t="s">
        <v>326</v>
      </c>
      <c r="K278" s="491" t="s">
        <v>326</v>
      </c>
      <c r="L278" s="491" t="s">
        <v>326</v>
      </c>
      <c r="M278" s="491" t="s">
        <v>326</v>
      </c>
      <c r="N278" s="491" t="s">
        <v>326</v>
      </c>
      <c r="O278" s="491" t="s">
        <v>326</v>
      </c>
      <c r="P278" s="491" t="s">
        <v>326</v>
      </c>
      <c r="Q278" s="491" t="s">
        <v>326</v>
      </c>
      <c r="R278" s="491" t="s">
        <v>326</v>
      </c>
      <c r="S278" s="491" t="s">
        <v>326</v>
      </c>
      <c r="T278" s="491" t="s">
        <v>326</v>
      </c>
      <c r="U278" s="491" t="s">
        <v>326</v>
      </c>
      <c r="V278" s="491" t="s">
        <v>326</v>
      </c>
      <c r="W278" s="491" t="s">
        <v>326</v>
      </c>
      <c r="X278" s="491" t="s">
        <v>326</v>
      </c>
      <c r="Y278" s="491" t="s">
        <v>326</v>
      </c>
      <c r="Z278" s="491" t="s">
        <v>326</v>
      </c>
      <c r="AA278" s="491" t="s">
        <v>326</v>
      </c>
      <c r="AB278" s="491" t="s">
        <v>326</v>
      </c>
      <c r="AC278" s="491" t="s">
        <v>326</v>
      </c>
      <c r="AD278" s="491" t="s">
        <v>326</v>
      </c>
      <c r="AE278" s="491" t="s">
        <v>326</v>
      </c>
      <c r="AF278" s="491" t="s">
        <v>326</v>
      </c>
      <c r="AG278" s="491" t="s">
        <v>326</v>
      </c>
      <c r="AH278" s="491" t="s">
        <v>326</v>
      </c>
      <c r="AI278" s="491" t="s">
        <v>326</v>
      </c>
      <c r="AJ278" s="491" t="s">
        <v>326</v>
      </c>
      <c r="AK278" s="491" t="s">
        <v>326</v>
      </c>
      <c r="AL278" s="491" t="s">
        <v>326</v>
      </c>
      <c r="AM278" s="491" t="s">
        <v>326</v>
      </c>
      <c r="AN278" s="491" t="s">
        <v>326</v>
      </c>
      <c r="AO278" s="491" t="s">
        <v>326</v>
      </c>
      <c r="AP278" s="491" t="s">
        <v>326</v>
      </c>
      <c r="AQ278" s="491" t="s">
        <v>326</v>
      </c>
      <c r="AR278" s="491" t="s">
        <v>326</v>
      </c>
      <c r="AS278" s="491" t="s">
        <v>326</v>
      </c>
      <c r="AT278" s="491" t="s">
        <v>326</v>
      </c>
      <c r="AU278" s="491" t="s">
        <v>326</v>
      </c>
      <c r="AV278" s="491" t="s">
        <v>326</v>
      </c>
      <c r="AW278" s="71" t="s">
        <v>326</v>
      </c>
      <c r="AX278" s="491" t="s">
        <v>326</v>
      </c>
      <c r="AY278" s="491" t="s">
        <v>326</v>
      </c>
      <c r="AZ278" s="491" t="s">
        <v>326</v>
      </c>
      <c r="BA278" s="491" t="s">
        <v>326</v>
      </c>
      <c r="BB278" s="491" t="s">
        <v>326</v>
      </c>
      <c r="BC278" s="491" t="s">
        <v>326</v>
      </c>
      <c r="BD278" s="491" t="s">
        <v>326</v>
      </c>
      <c r="BE278" s="491" t="s">
        <v>326</v>
      </c>
      <c r="BF278" s="491" t="s">
        <v>326</v>
      </c>
      <c r="BG278" s="491" t="s">
        <v>326</v>
      </c>
      <c r="BH278" s="491" t="s">
        <v>326</v>
      </c>
      <c r="BI278" s="491" t="s">
        <v>326</v>
      </c>
      <c r="BJ278" s="491" t="s">
        <v>326</v>
      </c>
      <c r="BK278" s="491" t="s">
        <v>326</v>
      </c>
      <c r="BL278" s="491" t="s">
        <v>326</v>
      </c>
      <c r="BM278" s="491" t="s">
        <v>326</v>
      </c>
      <c r="BN278" s="71" t="s">
        <v>326</v>
      </c>
      <c r="BO278" s="491" t="s">
        <v>326</v>
      </c>
      <c r="BP278" s="491" t="s">
        <v>326</v>
      </c>
      <c r="BQ278" s="491" t="s">
        <v>326</v>
      </c>
      <c r="BR278" s="491" t="s">
        <v>326</v>
      </c>
      <c r="BS278" s="491" t="s">
        <v>326</v>
      </c>
      <c r="BT278" s="491" t="s">
        <v>326</v>
      </c>
      <c r="BU278" s="491" t="s">
        <v>326</v>
      </c>
      <c r="BV278" s="71" t="s">
        <v>326</v>
      </c>
    </row>
    <row r="279" spans="1:74">
      <c r="A279" s="8" t="s">
        <v>326</v>
      </c>
      <c r="B279" s="8" t="s">
        <v>326</v>
      </c>
      <c r="C279" s="8" t="s">
        <v>326</v>
      </c>
      <c r="D279" s="491" t="s">
        <v>326</v>
      </c>
      <c r="E279" s="491" t="s">
        <v>326</v>
      </c>
      <c r="F279" s="491" t="s">
        <v>326</v>
      </c>
      <c r="G279" s="491" t="s">
        <v>326</v>
      </c>
      <c r="H279" s="491" t="s">
        <v>326</v>
      </c>
      <c r="I279" s="491" t="s">
        <v>326</v>
      </c>
      <c r="J279" s="491" t="s">
        <v>326</v>
      </c>
      <c r="K279" s="491" t="s">
        <v>326</v>
      </c>
      <c r="L279" s="491" t="s">
        <v>326</v>
      </c>
      <c r="M279" s="491" t="s">
        <v>326</v>
      </c>
      <c r="N279" s="491" t="s">
        <v>326</v>
      </c>
      <c r="O279" s="491" t="s">
        <v>326</v>
      </c>
      <c r="P279" s="491" t="s">
        <v>326</v>
      </c>
      <c r="Q279" s="491" t="s">
        <v>326</v>
      </c>
      <c r="R279" s="491" t="s">
        <v>326</v>
      </c>
      <c r="S279" s="491" t="s">
        <v>326</v>
      </c>
      <c r="T279" s="491" t="s">
        <v>326</v>
      </c>
      <c r="U279" s="491" t="s">
        <v>326</v>
      </c>
      <c r="V279" s="491" t="s">
        <v>326</v>
      </c>
      <c r="W279" s="491" t="s">
        <v>326</v>
      </c>
      <c r="X279" s="491" t="s">
        <v>326</v>
      </c>
      <c r="Y279" s="491" t="s">
        <v>326</v>
      </c>
      <c r="Z279" s="491" t="s">
        <v>326</v>
      </c>
      <c r="AA279" s="491" t="s">
        <v>326</v>
      </c>
      <c r="AB279" s="491" t="s">
        <v>326</v>
      </c>
      <c r="AC279" s="491" t="s">
        <v>326</v>
      </c>
      <c r="AD279" s="491" t="s">
        <v>326</v>
      </c>
      <c r="AE279" s="491" t="s">
        <v>326</v>
      </c>
      <c r="AF279" s="491" t="s">
        <v>326</v>
      </c>
      <c r="AG279" s="491" t="s">
        <v>326</v>
      </c>
      <c r="AH279" s="491" t="s">
        <v>326</v>
      </c>
      <c r="AI279" s="491" t="s">
        <v>326</v>
      </c>
      <c r="AJ279" s="491" t="s">
        <v>326</v>
      </c>
      <c r="AK279" s="491" t="s">
        <v>326</v>
      </c>
      <c r="AL279" s="491" t="s">
        <v>326</v>
      </c>
      <c r="AM279" s="491" t="s">
        <v>326</v>
      </c>
      <c r="AN279" s="491" t="s">
        <v>326</v>
      </c>
      <c r="AO279" s="491" t="s">
        <v>326</v>
      </c>
      <c r="AP279" s="491" t="s">
        <v>326</v>
      </c>
      <c r="AQ279" s="491" t="s">
        <v>326</v>
      </c>
      <c r="AR279" s="491" t="s">
        <v>326</v>
      </c>
      <c r="AS279" s="491" t="s">
        <v>326</v>
      </c>
      <c r="AT279" s="491" t="s">
        <v>326</v>
      </c>
      <c r="AU279" s="491" t="s">
        <v>326</v>
      </c>
      <c r="AV279" s="491" t="s">
        <v>326</v>
      </c>
      <c r="AW279" s="71" t="s">
        <v>326</v>
      </c>
      <c r="AX279" s="491" t="s">
        <v>326</v>
      </c>
      <c r="AY279" s="491" t="s">
        <v>326</v>
      </c>
      <c r="AZ279" s="491" t="s">
        <v>326</v>
      </c>
      <c r="BA279" s="491" t="s">
        <v>326</v>
      </c>
      <c r="BB279" s="491" t="s">
        <v>326</v>
      </c>
      <c r="BC279" s="491" t="s">
        <v>326</v>
      </c>
      <c r="BD279" s="491" t="s">
        <v>326</v>
      </c>
      <c r="BE279" s="491" t="s">
        <v>326</v>
      </c>
      <c r="BF279" s="491" t="s">
        <v>326</v>
      </c>
      <c r="BG279" s="491" t="s">
        <v>326</v>
      </c>
      <c r="BH279" s="491" t="s">
        <v>326</v>
      </c>
      <c r="BI279" s="491" t="s">
        <v>326</v>
      </c>
      <c r="BJ279" s="491" t="s">
        <v>326</v>
      </c>
      <c r="BK279" s="491" t="s">
        <v>326</v>
      </c>
      <c r="BL279" s="491" t="s">
        <v>326</v>
      </c>
      <c r="BM279" s="491" t="s">
        <v>326</v>
      </c>
      <c r="BN279" s="71" t="s">
        <v>326</v>
      </c>
      <c r="BO279" s="491" t="s">
        <v>326</v>
      </c>
      <c r="BP279" s="491" t="s">
        <v>326</v>
      </c>
      <c r="BQ279" s="491" t="s">
        <v>326</v>
      </c>
      <c r="BR279" s="491" t="s">
        <v>326</v>
      </c>
      <c r="BS279" s="491" t="s">
        <v>326</v>
      </c>
      <c r="BT279" s="491" t="s">
        <v>326</v>
      </c>
      <c r="BU279" s="491" t="s">
        <v>326</v>
      </c>
      <c r="BV279" s="71" t="s">
        <v>326</v>
      </c>
    </row>
    <row r="280" spans="1:74">
      <c r="A280" s="8" t="s">
        <v>326</v>
      </c>
      <c r="B280" s="8" t="s">
        <v>326</v>
      </c>
      <c r="C280" s="8" t="s">
        <v>326</v>
      </c>
      <c r="D280" s="491" t="s">
        <v>326</v>
      </c>
      <c r="E280" s="491" t="s">
        <v>326</v>
      </c>
      <c r="F280" s="491" t="s">
        <v>326</v>
      </c>
      <c r="G280" s="491" t="s">
        <v>326</v>
      </c>
      <c r="H280" s="491" t="s">
        <v>326</v>
      </c>
      <c r="I280" s="491" t="s">
        <v>326</v>
      </c>
      <c r="J280" s="491" t="s">
        <v>326</v>
      </c>
      <c r="K280" s="491" t="s">
        <v>326</v>
      </c>
      <c r="L280" s="491" t="s">
        <v>326</v>
      </c>
      <c r="M280" s="491" t="s">
        <v>326</v>
      </c>
      <c r="N280" s="491" t="s">
        <v>326</v>
      </c>
      <c r="O280" s="491" t="s">
        <v>326</v>
      </c>
      <c r="P280" s="491" t="s">
        <v>326</v>
      </c>
      <c r="Q280" s="491" t="s">
        <v>326</v>
      </c>
      <c r="R280" s="491" t="s">
        <v>326</v>
      </c>
      <c r="S280" s="491" t="s">
        <v>326</v>
      </c>
      <c r="T280" s="491" t="s">
        <v>326</v>
      </c>
      <c r="U280" s="491" t="s">
        <v>326</v>
      </c>
      <c r="V280" s="491" t="s">
        <v>326</v>
      </c>
      <c r="W280" s="491" t="s">
        <v>326</v>
      </c>
      <c r="X280" s="491" t="s">
        <v>326</v>
      </c>
      <c r="Y280" s="491" t="s">
        <v>326</v>
      </c>
      <c r="Z280" s="491" t="s">
        <v>326</v>
      </c>
      <c r="AA280" s="491" t="s">
        <v>326</v>
      </c>
      <c r="AB280" s="491" t="s">
        <v>326</v>
      </c>
      <c r="AC280" s="491" t="s">
        <v>326</v>
      </c>
      <c r="AD280" s="491" t="s">
        <v>326</v>
      </c>
      <c r="AE280" s="491" t="s">
        <v>326</v>
      </c>
      <c r="AF280" s="491" t="s">
        <v>326</v>
      </c>
      <c r="AG280" s="491" t="s">
        <v>326</v>
      </c>
      <c r="AH280" s="491" t="s">
        <v>326</v>
      </c>
      <c r="AI280" s="491" t="s">
        <v>326</v>
      </c>
      <c r="AJ280" s="491" t="s">
        <v>326</v>
      </c>
      <c r="AK280" s="491" t="s">
        <v>326</v>
      </c>
      <c r="AL280" s="491" t="s">
        <v>326</v>
      </c>
      <c r="AM280" s="491" t="s">
        <v>326</v>
      </c>
      <c r="AN280" s="491" t="s">
        <v>326</v>
      </c>
      <c r="AO280" s="491" t="s">
        <v>326</v>
      </c>
      <c r="AP280" s="491" t="s">
        <v>326</v>
      </c>
      <c r="AQ280" s="491" t="s">
        <v>326</v>
      </c>
      <c r="AR280" s="491" t="s">
        <v>326</v>
      </c>
      <c r="AS280" s="491" t="s">
        <v>326</v>
      </c>
      <c r="AT280" s="491" t="s">
        <v>326</v>
      </c>
      <c r="AU280" s="491" t="s">
        <v>326</v>
      </c>
      <c r="AV280" s="491" t="s">
        <v>326</v>
      </c>
      <c r="AW280" s="71" t="s">
        <v>326</v>
      </c>
      <c r="AX280" s="491" t="s">
        <v>326</v>
      </c>
      <c r="AY280" s="491" t="s">
        <v>326</v>
      </c>
      <c r="AZ280" s="491" t="s">
        <v>326</v>
      </c>
      <c r="BA280" s="491" t="s">
        <v>326</v>
      </c>
      <c r="BB280" s="491" t="s">
        <v>326</v>
      </c>
      <c r="BC280" s="491" t="s">
        <v>326</v>
      </c>
      <c r="BD280" s="491" t="s">
        <v>326</v>
      </c>
      <c r="BE280" s="491" t="s">
        <v>326</v>
      </c>
      <c r="BF280" s="491" t="s">
        <v>326</v>
      </c>
      <c r="BG280" s="491" t="s">
        <v>326</v>
      </c>
      <c r="BH280" s="491" t="s">
        <v>326</v>
      </c>
      <c r="BI280" s="491" t="s">
        <v>326</v>
      </c>
      <c r="BJ280" s="491" t="s">
        <v>326</v>
      </c>
      <c r="BK280" s="491" t="s">
        <v>326</v>
      </c>
      <c r="BL280" s="491" t="s">
        <v>326</v>
      </c>
      <c r="BM280" s="491" t="s">
        <v>326</v>
      </c>
      <c r="BN280" s="71" t="s">
        <v>326</v>
      </c>
      <c r="BO280" s="491" t="s">
        <v>326</v>
      </c>
      <c r="BP280" s="491" t="s">
        <v>326</v>
      </c>
      <c r="BQ280" s="491" t="s">
        <v>326</v>
      </c>
      <c r="BR280" s="491" t="s">
        <v>326</v>
      </c>
      <c r="BS280" s="491" t="s">
        <v>326</v>
      </c>
      <c r="BT280" s="491" t="s">
        <v>326</v>
      </c>
      <c r="BU280" s="491" t="s">
        <v>326</v>
      </c>
      <c r="BV280" s="71" t="s">
        <v>326</v>
      </c>
    </row>
    <row r="281" spans="1:74">
      <c r="A281" s="8" t="s">
        <v>326</v>
      </c>
      <c r="B281" s="8" t="s">
        <v>326</v>
      </c>
      <c r="C281" s="8" t="s">
        <v>326</v>
      </c>
      <c r="D281" s="491" t="s">
        <v>326</v>
      </c>
      <c r="E281" s="491" t="s">
        <v>326</v>
      </c>
      <c r="F281" s="491" t="s">
        <v>326</v>
      </c>
      <c r="G281" s="491" t="s">
        <v>326</v>
      </c>
      <c r="H281" s="491" t="s">
        <v>326</v>
      </c>
      <c r="I281" s="491" t="s">
        <v>326</v>
      </c>
      <c r="J281" s="491" t="s">
        <v>326</v>
      </c>
      <c r="K281" s="491" t="s">
        <v>326</v>
      </c>
      <c r="L281" s="491" t="s">
        <v>326</v>
      </c>
      <c r="M281" s="491" t="s">
        <v>326</v>
      </c>
      <c r="N281" s="491" t="s">
        <v>326</v>
      </c>
      <c r="O281" s="491" t="s">
        <v>326</v>
      </c>
      <c r="P281" s="491" t="s">
        <v>326</v>
      </c>
      <c r="Q281" s="491" t="s">
        <v>326</v>
      </c>
      <c r="R281" s="491" t="s">
        <v>326</v>
      </c>
      <c r="S281" s="491" t="s">
        <v>326</v>
      </c>
      <c r="T281" s="491" t="s">
        <v>326</v>
      </c>
      <c r="U281" s="491" t="s">
        <v>326</v>
      </c>
      <c r="V281" s="491" t="s">
        <v>326</v>
      </c>
      <c r="W281" s="491" t="s">
        <v>326</v>
      </c>
      <c r="X281" s="491" t="s">
        <v>326</v>
      </c>
      <c r="Y281" s="491" t="s">
        <v>326</v>
      </c>
      <c r="Z281" s="491" t="s">
        <v>326</v>
      </c>
      <c r="AA281" s="491" t="s">
        <v>326</v>
      </c>
      <c r="AB281" s="491" t="s">
        <v>326</v>
      </c>
      <c r="AC281" s="491" t="s">
        <v>326</v>
      </c>
      <c r="AD281" s="491" t="s">
        <v>326</v>
      </c>
      <c r="AE281" s="491" t="s">
        <v>326</v>
      </c>
      <c r="AF281" s="491" t="s">
        <v>326</v>
      </c>
      <c r="AG281" s="491" t="s">
        <v>326</v>
      </c>
      <c r="AH281" s="491" t="s">
        <v>326</v>
      </c>
      <c r="AI281" s="491" t="s">
        <v>326</v>
      </c>
      <c r="AJ281" s="491" t="s">
        <v>326</v>
      </c>
      <c r="AK281" s="491" t="s">
        <v>326</v>
      </c>
      <c r="AL281" s="491" t="s">
        <v>326</v>
      </c>
      <c r="AM281" s="491" t="s">
        <v>326</v>
      </c>
      <c r="AN281" s="491" t="s">
        <v>326</v>
      </c>
      <c r="AO281" s="491" t="s">
        <v>326</v>
      </c>
      <c r="AP281" s="491" t="s">
        <v>326</v>
      </c>
      <c r="AQ281" s="491" t="s">
        <v>326</v>
      </c>
      <c r="AR281" s="491" t="s">
        <v>326</v>
      </c>
      <c r="AS281" s="491" t="s">
        <v>326</v>
      </c>
      <c r="AT281" s="491" t="s">
        <v>326</v>
      </c>
      <c r="AU281" s="491" t="s">
        <v>326</v>
      </c>
      <c r="AV281" s="491" t="s">
        <v>326</v>
      </c>
      <c r="AW281" s="71" t="s">
        <v>326</v>
      </c>
      <c r="AX281" s="491" t="s">
        <v>326</v>
      </c>
      <c r="AY281" s="491" t="s">
        <v>326</v>
      </c>
      <c r="AZ281" s="491" t="s">
        <v>326</v>
      </c>
      <c r="BA281" s="491" t="s">
        <v>326</v>
      </c>
      <c r="BB281" s="491" t="s">
        <v>326</v>
      </c>
      <c r="BC281" s="491" t="s">
        <v>326</v>
      </c>
      <c r="BD281" s="491" t="s">
        <v>326</v>
      </c>
      <c r="BE281" s="491" t="s">
        <v>326</v>
      </c>
      <c r="BF281" s="491" t="s">
        <v>326</v>
      </c>
      <c r="BG281" s="491" t="s">
        <v>326</v>
      </c>
      <c r="BH281" s="491" t="s">
        <v>326</v>
      </c>
      <c r="BI281" s="491" t="s">
        <v>326</v>
      </c>
      <c r="BJ281" s="491" t="s">
        <v>326</v>
      </c>
      <c r="BK281" s="491" t="s">
        <v>326</v>
      </c>
      <c r="BL281" s="491" t="s">
        <v>326</v>
      </c>
      <c r="BM281" s="491" t="s">
        <v>326</v>
      </c>
      <c r="BN281" s="71" t="s">
        <v>326</v>
      </c>
      <c r="BO281" s="491" t="s">
        <v>326</v>
      </c>
      <c r="BP281" s="491" t="s">
        <v>326</v>
      </c>
      <c r="BQ281" s="491" t="s">
        <v>326</v>
      </c>
      <c r="BR281" s="491" t="s">
        <v>326</v>
      </c>
      <c r="BS281" s="491" t="s">
        <v>326</v>
      </c>
      <c r="BT281" s="491" t="s">
        <v>326</v>
      </c>
      <c r="BU281" s="491" t="s">
        <v>326</v>
      </c>
      <c r="BV281" s="71" t="s">
        <v>326</v>
      </c>
    </row>
    <row r="282" spans="1:74">
      <c r="A282" s="8" t="s">
        <v>326</v>
      </c>
      <c r="B282" s="8" t="s">
        <v>326</v>
      </c>
      <c r="C282" s="8" t="s">
        <v>326</v>
      </c>
      <c r="D282" s="491" t="s">
        <v>326</v>
      </c>
      <c r="E282" s="491" t="s">
        <v>326</v>
      </c>
      <c r="F282" s="491" t="s">
        <v>326</v>
      </c>
      <c r="G282" s="491" t="s">
        <v>326</v>
      </c>
      <c r="H282" s="491" t="s">
        <v>326</v>
      </c>
      <c r="I282" s="491" t="s">
        <v>326</v>
      </c>
      <c r="J282" s="491" t="s">
        <v>326</v>
      </c>
      <c r="K282" s="491" t="s">
        <v>326</v>
      </c>
      <c r="L282" s="491" t="s">
        <v>326</v>
      </c>
      <c r="M282" s="491" t="s">
        <v>326</v>
      </c>
      <c r="N282" s="491" t="s">
        <v>326</v>
      </c>
      <c r="O282" s="491" t="s">
        <v>326</v>
      </c>
      <c r="P282" s="491" t="s">
        <v>326</v>
      </c>
      <c r="Q282" s="491" t="s">
        <v>326</v>
      </c>
      <c r="R282" s="491" t="s">
        <v>326</v>
      </c>
      <c r="S282" s="491" t="s">
        <v>326</v>
      </c>
      <c r="T282" s="491" t="s">
        <v>326</v>
      </c>
      <c r="U282" s="491" t="s">
        <v>326</v>
      </c>
      <c r="V282" s="491" t="s">
        <v>326</v>
      </c>
      <c r="W282" s="491" t="s">
        <v>326</v>
      </c>
      <c r="X282" s="491" t="s">
        <v>326</v>
      </c>
      <c r="Y282" s="491" t="s">
        <v>326</v>
      </c>
      <c r="Z282" s="491" t="s">
        <v>326</v>
      </c>
      <c r="AA282" s="491" t="s">
        <v>326</v>
      </c>
      <c r="AB282" s="491" t="s">
        <v>326</v>
      </c>
      <c r="AC282" s="491" t="s">
        <v>326</v>
      </c>
      <c r="AD282" s="491" t="s">
        <v>326</v>
      </c>
      <c r="AE282" s="491" t="s">
        <v>326</v>
      </c>
      <c r="AF282" s="491" t="s">
        <v>326</v>
      </c>
      <c r="AG282" s="491" t="s">
        <v>326</v>
      </c>
      <c r="AH282" s="491" t="s">
        <v>326</v>
      </c>
      <c r="AI282" s="491" t="s">
        <v>326</v>
      </c>
      <c r="AJ282" s="491" t="s">
        <v>326</v>
      </c>
      <c r="AK282" s="491" t="s">
        <v>326</v>
      </c>
      <c r="AL282" s="491" t="s">
        <v>326</v>
      </c>
      <c r="AM282" s="491" t="s">
        <v>326</v>
      </c>
      <c r="AN282" s="491" t="s">
        <v>326</v>
      </c>
      <c r="AO282" s="491" t="s">
        <v>326</v>
      </c>
      <c r="AP282" s="491" t="s">
        <v>326</v>
      </c>
      <c r="AQ282" s="491" t="s">
        <v>326</v>
      </c>
      <c r="AR282" s="491" t="s">
        <v>326</v>
      </c>
      <c r="AS282" s="491" t="s">
        <v>326</v>
      </c>
      <c r="AT282" s="491" t="s">
        <v>326</v>
      </c>
      <c r="AU282" s="491" t="s">
        <v>326</v>
      </c>
      <c r="AV282" s="491" t="s">
        <v>326</v>
      </c>
      <c r="AW282" s="71" t="s">
        <v>326</v>
      </c>
      <c r="AX282" s="491" t="s">
        <v>326</v>
      </c>
      <c r="AY282" s="491" t="s">
        <v>326</v>
      </c>
      <c r="AZ282" s="491" t="s">
        <v>326</v>
      </c>
      <c r="BA282" s="491" t="s">
        <v>326</v>
      </c>
      <c r="BB282" s="491" t="s">
        <v>326</v>
      </c>
      <c r="BC282" s="491" t="s">
        <v>326</v>
      </c>
      <c r="BD282" s="491" t="s">
        <v>326</v>
      </c>
      <c r="BE282" s="491" t="s">
        <v>326</v>
      </c>
      <c r="BF282" s="491" t="s">
        <v>326</v>
      </c>
      <c r="BG282" s="491" t="s">
        <v>326</v>
      </c>
      <c r="BH282" s="491" t="s">
        <v>326</v>
      </c>
      <c r="BI282" s="491" t="s">
        <v>326</v>
      </c>
      <c r="BJ282" s="491" t="s">
        <v>326</v>
      </c>
      <c r="BK282" s="491" t="s">
        <v>326</v>
      </c>
      <c r="BL282" s="491" t="s">
        <v>326</v>
      </c>
      <c r="BM282" s="491" t="s">
        <v>326</v>
      </c>
      <c r="BN282" s="71" t="s">
        <v>326</v>
      </c>
      <c r="BO282" s="491" t="s">
        <v>326</v>
      </c>
      <c r="BP282" s="491" t="s">
        <v>326</v>
      </c>
      <c r="BQ282" s="491" t="s">
        <v>326</v>
      </c>
      <c r="BR282" s="491" t="s">
        <v>326</v>
      </c>
      <c r="BS282" s="491" t="s">
        <v>326</v>
      </c>
      <c r="BT282" s="491" t="s">
        <v>326</v>
      </c>
      <c r="BU282" s="491" t="s">
        <v>326</v>
      </c>
      <c r="BV282" s="71" t="s">
        <v>326</v>
      </c>
    </row>
    <row r="283" spans="1:74">
      <c r="A283" s="8" t="s">
        <v>326</v>
      </c>
      <c r="B283" s="8" t="s">
        <v>326</v>
      </c>
      <c r="C283" s="8" t="s">
        <v>326</v>
      </c>
      <c r="D283" s="491" t="s">
        <v>326</v>
      </c>
      <c r="E283" s="491" t="s">
        <v>326</v>
      </c>
      <c r="F283" s="491" t="s">
        <v>326</v>
      </c>
      <c r="G283" s="491" t="s">
        <v>326</v>
      </c>
      <c r="H283" s="491" t="s">
        <v>326</v>
      </c>
      <c r="I283" s="491" t="s">
        <v>326</v>
      </c>
      <c r="J283" s="491" t="s">
        <v>326</v>
      </c>
      <c r="K283" s="491" t="s">
        <v>326</v>
      </c>
      <c r="L283" s="491" t="s">
        <v>326</v>
      </c>
      <c r="M283" s="491" t="s">
        <v>326</v>
      </c>
      <c r="N283" s="491" t="s">
        <v>326</v>
      </c>
      <c r="O283" s="491" t="s">
        <v>326</v>
      </c>
      <c r="P283" s="491" t="s">
        <v>326</v>
      </c>
      <c r="Q283" s="491" t="s">
        <v>326</v>
      </c>
      <c r="R283" s="491" t="s">
        <v>326</v>
      </c>
      <c r="S283" s="491" t="s">
        <v>326</v>
      </c>
      <c r="T283" s="491" t="s">
        <v>326</v>
      </c>
      <c r="U283" s="491" t="s">
        <v>326</v>
      </c>
      <c r="V283" s="491" t="s">
        <v>326</v>
      </c>
      <c r="W283" s="491" t="s">
        <v>326</v>
      </c>
      <c r="X283" s="491" t="s">
        <v>326</v>
      </c>
      <c r="Y283" s="491" t="s">
        <v>326</v>
      </c>
      <c r="Z283" s="491" t="s">
        <v>326</v>
      </c>
      <c r="AA283" s="491" t="s">
        <v>326</v>
      </c>
      <c r="AB283" s="491" t="s">
        <v>326</v>
      </c>
      <c r="AC283" s="491" t="s">
        <v>326</v>
      </c>
      <c r="AD283" s="491" t="s">
        <v>326</v>
      </c>
      <c r="AE283" s="491" t="s">
        <v>326</v>
      </c>
      <c r="AF283" s="491" t="s">
        <v>326</v>
      </c>
      <c r="AG283" s="491" t="s">
        <v>326</v>
      </c>
      <c r="AH283" s="491" t="s">
        <v>326</v>
      </c>
      <c r="AI283" s="491" t="s">
        <v>326</v>
      </c>
      <c r="AJ283" s="491" t="s">
        <v>326</v>
      </c>
      <c r="AK283" s="491" t="s">
        <v>326</v>
      </c>
      <c r="AL283" s="491" t="s">
        <v>326</v>
      </c>
      <c r="AM283" s="491" t="s">
        <v>326</v>
      </c>
      <c r="AN283" s="491" t="s">
        <v>326</v>
      </c>
      <c r="AO283" s="491" t="s">
        <v>326</v>
      </c>
      <c r="AP283" s="491" t="s">
        <v>326</v>
      </c>
      <c r="AQ283" s="491" t="s">
        <v>326</v>
      </c>
      <c r="AR283" s="491" t="s">
        <v>326</v>
      </c>
      <c r="AS283" s="491" t="s">
        <v>326</v>
      </c>
      <c r="AT283" s="491" t="s">
        <v>326</v>
      </c>
      <c r="AU283" s="491" t="s">
        <v>326</v>
      </c>
      <c r="AV283" s="491" t="s">
        <v>326</v>
      </c>
      <c r="AW283" s="71" t="s">
        <v>326</v>
      </c>
      <c r="AX283" s="491" t="s">
        <v>326</v>
      </c>
      <c r="AY283" s="491" t="s">
        <v>326</v>
      </c>
      <c r="AZ283" s="491" t="s">
        <v>326</v>
      </c>
      <c r="BA283" s="491" t="s">
        <v>326</v>
      </c>
      <c r="BB283" s="491" t="s">
        <v>326</v>
      </c>
      <c r="BC283" s="491" t="s">
        <v>326</v>
      </c>
      <c r="BD283" s="491" t="s">
        <v>326</v>
      </c>
      <c r="BE283" s="491" t="s">
        <v>326</v>
      </c>
      <c r="BF283" s="491" t="s">
        <v>326</v>
      </c>
      <c r="BG283" s="491" t="s">
        <v>326</v>
      </c>
      <c r="BH283" s="491" t="s">
        <v>326</v>
      </c>
      <c r="BI283" s="491" t="s">
        <v>326</v>
      </c>
      <c r="BJ283" s="491" t="s">
        <v>326</v>
      </c>
      <c r="BK283" s="491" t="s">
        <v>326</v>
      </c>
      <c r="BL283" s="491" t="s">
        <v>326</v>
      </c>
      <c r="BM283" s="491" t="s">
        <v>326</v>
      </c>
      <c r="BN283" s="71" t="s">
        <v>326</v>
      </c>
      <c r="BO283" s="491" t="s">
        <v>326</v>
      </c>
      <c r="BP283" s="491" t="s">
        <v>326</v>
      </c>
      <c r="BQ283" s="491" t="s">
        <v>326</v>
      </c>
      <c r="BR283" s="491" t="s">
        <v>326</v>
      </c>
      <c r="BS283" s="491" t="s">
        <v>326</v>
      </c>
      <c r="BT283" s="491" t="s">
        <v>326</v>
      </c>
      <c r="BU283" s="491" t="s">
        <v>326</v>
      </c>
      <c r="BV283" s="71" t="s">
        <v>326</v>
      </c>
    </row>
    <row r="284" spans="1:74">
      <c r="A284" s="8" t="s">
        <v>326</v>
      </c>
      <c r="B284" s="8" t="s">
        <v>326</v>
      </c>
      <c r="C284" s="8" t="s">
        <v>326</v>
      </c>
      <c r="D284" s="491" t="s">
        <v>326</v>
      </c>
      <c r="E284" s="491" t="s">
        <v>326</v>
      </c>
      <c r="F284" s="491" t="s">
        <v>326</v>
      </c>
      <c r="G284" s="491" t="s">
        <v>326</v>
      </c>
      <c r="H284" s="491" t="s">
        <v>326</v>
      </c>
      <c r="I284" s="491" t="s">
        <v>326</v>
      </c>
      <c r="J284" s="491" t="s">
        <v>326</v>
      </c>
      <c r="K284" s="491" t="s">
        <v>326</v>
      </c>
      <c r="L284" s="491" t="s">
        <v>326</v>
      </c>
      <c r="M284" s="491" t="s">
        <v>326</v>
      </c>
      <c r="N284" s="491" t="s">
        <v>326</v>
      </c>
      <c r="O284" s="491" t="s">
        <v>326</v>
      </c>
      <c r="P284" s="491" t="s">
        <v>326</v>
      </c>
      <c r="Q284" s="491" t="s">
        <v>326</v>
      </c>
      <c r="R284" s="491" t="s">
        <v>326</v>
      </c>
      <c r="S284" s="491" t="s">
        <v>326</v>
      </c>
      <c r="T284" s="491" t="s">
        <v>326</v>
      </c>
      <c r="U284" s="491" t="s">
        <v>326</v>
      </c>
      <c r="V284" s="491" t="s">
        <v>326</v>
      </c>
      <c r="W284" s="491" t="s">
        <v>326</v>
      </c>
      <c r="X284" s="491" t="s">
        <v>326</v>
      </c>
      <c r="Y284" s="491" t="s">
        <v>326</v>
      </c>
      <c r="Z284" s="491" t="s">
        <v>326</v>
      </c>
      <c r="AA284" s="491" t="s">
        <v>326</v>
      </c>
      <c r="AB284" s="491" t="s">
        <v>326</v>
      </c>
      <c r="AC284" s="491" t="s">
        <v>326</v>
      </c>
      <c r="AD284" s="491" t="s">
        <v>326</v>
      </c>
      <c r="AE284" s="491" t="s">
        <v>326</v>
      </c>
      <c r="AF284" s="491" t="s">
        <v>326</v>
      </c>
      <c r="AG284" s="491" t="s">
        <v>326</v>
      </c>
      <c r="AH284" s="491" t="s">
        <v>326</v>
      </c>
      <c r="AI284" s="491" t="s">
        <v>326</v>
      </c>
      <c r="AJ284" s="491" t="s">
        <v>326</v>
      </c>
      <c r="AK284" s="491" t="s">
        <v>326</v>
      </c>
      <c r="AL284" s="491" t="s">
        <v>326</v>
      </c>
      <c r="AM284" s="491" t="s">
        <v>326</v>
      </c>
      <c r="AN284" s="491" t="s">
        <v>326</v>
      </c>
      <c r="AO284" s="491" t="s">
        <v>326</v>
      </c>
      <c r="AP284" s="491" t="s">
        <v>326</v>
      </c>
      <c r="AQ284" s="491" t="s">
        <v>326</v>
      </c>
      <c r="AR284" s="491" t="s">
        <v>326</v>
      </c>
      <c r="AS284" s="491" t="s">
        <v>326</v>
      </c>
      <c r="AT284" s="491" t="s">
        <v>326</v>
      </c>
      <c r="AU284" s="491" t="s">
        <v>326</v>
      </c>
      <c r="AV284" s="491" t="s">
        <v>326</v>
      </c>
      <c r="AW284" s="71" t="s">
        <v>326</v>
      </c>
      <c r="AX284" s="491" t="s">
        <v>326</v>
      </c>
      <c r="AY284" s="491" t="s">
        <v>326</v>
      </c>
      <c r="AZ284" s="491" t="s">
        <v>326</v>
      </c>
      <c r="BA284" s="491" t="s">
        <v>326</v>
      </c>
      <c r="BB284" s="491" t="s">
        <v>326</v>
      </c>
      <c r="BC284" s="491" t="s">
        <v>326</v>
      </c>
      <c r="BD284" s="491" t="s">
        <v>326</v>
      </c>
      <c r="BE284" s="491" t="s">
        <v>326</v>
      </c>
      <c r="BF284" s="491" t="s">
        <v>326</v>
      </c>
      <c r="BG284" s="491" t="s">
        <v>326</v>
      </c>
      <c r="BH284" s="491" t="s">
        <v>326</v>
      </c>
      <c r="BI284" s="491" t="s">
        <v>326</v>
      </c>
      <c r="BJ284" s="491" t="s">
        <v>326</v>
      </c>
      <c r="BK284" s="491" t="s">
        <v>326</v>
      </c>
      <c r="BL284" s="491" t="s">
        <v>326</v>
      </c>
      <c r="BM284" s="491" t="s">
        <v>326</v>
      </c>
      <c r="BN284" s="71" t="s">
        <v>326</v>
      </c>
      <c r="BO284" s="491" t="s">
        <v>326</v>
      </c>
      <c r="BP284" s="491" t="s">
        <v>326</v>
      </c>
      <c r="BQ284" s="491" t="s">
        <v>326</v>
      </c>
      <c r="BR284" s="491" t="s">
        <v>326</v>
      </c>
      <c r="BS284" s="491" t="s">
        <v>326</v>
      </c>
      <c r="BT284" s="491" t="s">
        <v>326</v>
      </c>
      <c r="BU284" s="491" t="s">
        <v>326</v>
      </c>
      <c r="BV284" s="71" t="s">
        <v>326</v>
      </c>
    </row>
    <row r="285" spans="1:74">
      <c r="A285" s="8" t="s">
        <v>326</v>
      </c>
      <c r="B285" s="8" t="s">
        <v>326</v>
      </c>
      <c r="C285" s="8" t="s">
        <v>326</v>
      </c>
      <c r="D285" s="491" t="s">
        <v>326</v>
      </c>
      <c r="E285" s="491" t="s">
        <v>326</v>
      </c>
      <c r="F285" s="491" t="s">
        <v>326</v>
      </c>
      <c r="G285" s="491" t="s">
        <v>326</v>
      </c>
      <c r="H285" s="491" t="s">
        <v>326</v>
      </c>
      <c r="I285" s="491" t="s">
        <v>326</v>
      </c>
      <c r="J285" s="491" t="s">
        <v>326</v>
      </c>
      <c r="K285" s="491" t="s">
        <v>326</v>
      </c>
      <c r="L285" s="491" t="s">
        <v>326</v>
      </c>
      <c r="M285" s="491" t="s">
        <v>326</v>
      </c>
      <c r="N285" s="491" t="s">
        <v>326</v>
      </c>
      <c r="O285" s="491" t="s">
        <v>326</v>
      </c>
      <c r="P285" s="491" t="s">
        <v>326</v>
      </c>
      <c r="Q285" s="491" t="s">
        <v>326</v>
      </c>
      <c r="R285" s="491" t="s">
        <v>326</v>
      </c>
      <c r="S285" s="491" t="s">
        <v>326</v>
      </c>
      <c r="T285" s="491" t="s">
        <v>326</v>
      </c>
      <c r="U285" s="491" t="s">
        <v>326</v>
      </c>
      <c r="V285" s="491" t="s">
        <v>326</v>
      </c>
      <c r="W285" s="491" t="s">
        <v>326</v>
      </c>
      <c r="X285" s="491" t="s">
        <v>326</v>
      </c>
      <c r="Y285" s="491" t="s">
        <v>326</v>
      </c>
      <c r="Z285" s="491" t="s">
        <v>326</v>
      </c>
      <c r="AA285" s="491" t="s">
        <v>326</v>
      </c>
      <c r="AB285" s="491" t="s">
        <v>326</v>
      </c>
      <c r="AC285" s="491" t="s">
        <v>326</v>
      </c>
      <c r="AD285" s="491" t="s">
        <v>326</v>
      </c>
      <c r="AE285" s="491" t="s">
        <v>326</v>
      </c>
      <c r="AF285" s="491" t="s">
        <v>326</v>
      </c>
      <c r="AG285" s="491" t="s">
        <v>326</v>
      </c>
      <c r="AH285" s="491" t="s">
        <v>326</v>
      </c>
      <c r="AI285" s="491" t="s">
        <v>326</v>
      </c>
      <c r="AJ285" s="491" t="s">
        <v>326</v>
      </c>
      <c r="AK285" s="491" t="s">
        <v>326</v>
      </c>
      <c r="AL285" s="491" t="s">
        <v>326</v>
      </c>
      <c r="AM285" s="491" t="s">
        <v>326</v>
      </c>
      <c r="AN285" s="491" t="s">
        <v>326</v>
      </c>
      <c r="AO285" s="491" t="s">
        <v>326</v>
      </c>
      <c r="AP285" s="491" t="s">
        <v>326</v>
      </c>
      <c r="AQ285" s="491" t="s">
        <v>326</v>
      </c>
      <c r="AR285" s="491" t="s">
        <v>326</v>
      </c>
      <c r="AS285" s="491" t="s">
        <v>326</v>
      </c>
      <c r="AT285" s="491" t="s">
        <v>326</v>
      </c>
      <c r="AU285" s="491" t="s">
        <v>326</v>
      </c>
      <c r="AV285" s="491" t="s">
        <v>326</v>
      </c>
      <c r="AW285" s="71" t="s">
        <v>326</v>
      </c>
      <c r="AX285" s="491" t="s">
        <v>326</v>
      </c>
      <c r="AY285" s="491" t="s">
        <v>326</v>
      </c>
      <c r="AZ285" s="491" t="s">
        <v>326</v>
      </c>
      <c r="BA285" s="491" t="s">
        <v>326</v>
      </c>
      <c r="BB285" s="491" t="s">
        <v>326</v>
      </c>
      <c r="BC285" s="491" t="s">
        <v>326</v>
      </c>
      <c r="BD285" s="491" t="s">
        <v>326</v>
      </c>
      <c r="BE285" s="491" t="s">
        <v>326</v>
      </c>
      <c r="BF285" s="491" t="s">
        <v>326</v>
      </c>
      <c r="BG285" s="491" t="s">
        <v>326</v>
      </c>
      <c r="BH285" s="491" t="s">
        <v>326</v>
      </c>
      <c r="BI285" s="491" t="s">
        <v>326</v>
      </c>
      <c r="BJ285" s="491" t="s">
        <v>326</v>
      </c>
      <c r="BK285" s="491" t="s">
        <v>326</v>
      </c>
      <c r="BL285" s="491" t="s">
        <v>326</v>
      </c>
      <c r="BM285" s="491" t="s">
        <v>326</v>
      </c>
      <c r="BN285" s="71" t="s">
        <v>326</v>
      </c>
      <c r="BO285" s="491" t="s">
        <v>326</v>
      </c>
      <c r="BP285" s="491" t="s">
        <v>326</v>
      </c>
      <c r="BQ285" s="491" t="s">
        <v>326</v>
      </c>
      <c r="BR285" s="491" t="s">
        <v>326</v>
      </c>
      <c r="BS285" s="491" t="s">
        <v>326</v>
      </c>
      <c r="BT285" s="491" t="s">
        <v>326</v>
      </c>
      <c r="BU285" s="491" t="s">
        <v>326</v>
      </c>
      <c r="BV285" s="71" t="s">
        <v>326</v>
      </c>
    </row>
    <row r="286" spans="1:74">
      <c r="A286" s="8" t="s">
        <v>326</v>
      </c>
      <c r="B286" s="8" t="s">
        <v>326</v>
      </c>
      <c r="C286" s="8" t="s">
        <v>326</v>
      </c>
      <c r="D286" s="491" t="s">
        <v>326</v>
      </c>
      <c r="E286" s="491" t="s">
        <v>326</v>
      </c>
      <c r="F286" s="491" t="s">
        <v>326</v>
      </c>
      <c r="G286" s="491" t="s">
        <v>326</v>
      </c>
      <c r="H286" s="491" t="s">
        <v>326</v>
      </c>
      <c r="I286" s="491" t="s">
        <v>326</v>
      </c>
      <c r="J286" s="491" t="s">
        <v>326</v>
      </c>
      <c r="K286" s="491" t="s">
        <v>326</v>
      </c>
      <c r="L286" s="491" t="s">
        <v>326</v>
      </c>
      <c r="M286" s="491" t="s">
        <v>326</v>
      </c>
      <c r="N286" s="491" t="s">
        <v>326</v>
      </c>
      <c r="O286" s="491" t="s">
        <v>326</v>
      </c>
      <c r="P286" s="491" t="s">
        <v>326</v>
      </c>
      <c r="Q286" s="491" t="s">
        <v>326</v>
      </c>
      <c r="R286" s="491" t="s">
        <v>326</v>
      </c>
      <c r="S286" s="491" t="s">
        <v>326</v>
      </c>
      <c r="T286" s="491" t="s">
        <v>326</v>
      </c>
      <c r="U286" s="491" t="s">
        <v>326</v>
      </c>
      <c r="V286" s="491" t="s">
        <v>326</v>
      </c>
      <c r="W286" s="491" t="s">
        <v>326</v>
      </c>
      <c r="X286" s="491" t="s">
        <v>326</v>
      </c>
      <c r="Y286" s="491" t="s">
        <v>326</v>
      </c>
      <c r="Z286" s="491" t="s">
        <v>326</v>
      </c>
      <c r="AA286" s="491" t="s">
        <v>326</v>
      </c>
      <c r="AB286" s="491" t="s">
        <v>326</v>
      </c>
      <c r="AC286" s="491" t="s">
        <v>326</v>
      </c>
      <c r="AD286" s="491" t="s">
        <v>326</v>
      </c>
      <c r="AE286" s="491" t="s">
        <v>326</v>
      </c>
      <c r="AF286" s="491" t="s">
        <v>326</v>
      </c>
      <c r="AG286" s="491" t="s">
        <v>326</v>
      </c>
      <c r="AH286" s="491" t="s">
        <v>326</v>
      </c>
      <c r="AI286" s="491" t="s">
        <v>326</v>
      </c>
      <c r="AJ286" s="491" t="s">
        <v>326</v>
      </c>
      <c r="AK286" s="491" t="s">
        <v>326</v>
      </c>
      <c r="AL286" s="491" t="s">
        <v>326</v>
      </c>
      <c r="AM286" s="491" t="s">
        <v>326</v>
      </c>
      <c r="AN286" s="491" t="s">
        <v>326</v>
      </c>
      <c r="AO286" s="491" t="s">
        <v>326</v>
      </c>
      <c r="AP286" s="491" t="s">
        <v>326</v>
      </c>
      <c r="AQ286" s="491" t="s">
        <v>326</v>
      </c>
      <c r="AR286" s="491" t="s">
        <v>326</v>
      </c>
      <c r="AS286" s="491" t="s">
        <v>326</v>
      </c>
      <c r="AT286" s="491" t="s">
        <v>326</v>
      </c>
      <c r="AU286" s="491" t="s">
        <v>326</v>
      </c>
      <c r="AV286" s="491" t="s">
        <v>326</v>
      </c>
      <c r="AW286" s="71" t="s">
        <v>326</v>
      </c>
      <c r="AX286" s="491" t="s">
        <v>326</v>
      </c>
      <c r="AY286" s="491" t="s">
        <v>326</v>
      </c>
      <c r="AZ286" s="491" t="s">
        <v>326</v>
      </c>
      <c r="BA286" s="491" t="s">
        <v>326</v>
      </c>
      <c r="BB286" s="491" t="s">
        <v>326</v>
      </c>
      <c r="BC286" s="491" t="s">
        <v>326</v>
      </c>
      <c r="BD286" s="491" t="s">
        <v>326</v>
      </c>
      <c r="BE286" s="491" t="s">
        <v>326</v>
      </c>
      <c r="BF286" s="491" t="s">
        <v>326</v>
      </c>
      <c r="BG286" s="491" t="s">
        <v>326</v>
      </c>
      <c r="BH286" s="491" t="s">
        <v>326</v>
      </c>
      <c r="BI286" s="491" t="s">
        <v>326</v>
      </c>
      <c r="BJ286" s="491" t="s">
        <v>326</v>
      </c>
      <c r="BK286" s="491" t="s">
        <v>326</v>
      </c>
      <c r="BL286" s="491" t="s">
        <v>326</v>
      </c>
      <c r="BM286" s="491" t="s">
        <v>326</v>
      </c>
      <c r="BN286" s="71" t="s">
        <v>326</v>
      </c>
      <c r="BO286" s="491" t="s">
        <v>326</v>
      </c>
      <c r="BP286" s="491" t="s">
        <v>326</v>
      </c>
      <c r="BQ286" s="491" t="s">
        <v>326</v>
      </c>
      <c r="BR286" s="491" t="s">
        <v>326</v>
      </c>
      <c r="BS286" s="491" t="s">
        <v>326</v>
      </c>
      <c r="BT286" s="491" t="s">
        <v>326</v>
      </c>
      <c r="BU286" s="491" t="s">
        <v>326</v>
      </c>
      <c r="BV286" s="71" t="s">
        <v>326</v>
      </c>
    </row>
    <row r="287" spans="1:74">
      <c r="A287" s="8" t="s">
        <v>326</v>
      </c>
      <c r="B287" s="8" t="s">
        <v>326</v>
      </c>
      <c r="C287" s="8" t="s">
        <v>326</v>
      </c>
      <c r="D287" s="491" t="s">
        <v>326</v>
      </c>
      <c r="E287" s="491" t="s">
        <v>326</v>
      </c>
      <c r="F287" s="491" t="s">
        <v>326</v>
      </c>
      <c r="G287" s="491" t="s">
        <v>326</v>
      </c>
      <c r="H287" s="491" t="s">
        <v>326</v>
      </c>
      <c r="I287" s="491" t="s">
        <v>326</v>
      </c>
      <c r="J287" s="491" t="s">
        <v>326</v>
      </c>
      <c r="K287" s="491" t="s">
        <v>326</v>
      </c>
      <c r="L287" s="491" t="s">
        <v>326</v>
      </c>
      <c r="M287" s="491" t="s">
        <v>326</v>
      </c>
      <c r="N287" s="491" t="s">
        <v>326</v>
      </c>
      <c r="O287" s="491" t="s">
        <v>326</v>
      </c>
      <c r="P287" s="491" t="s">
        <v>326</v>
      </c>
      <c r="Q287" s="491" t="s">
        <v>326</v>
      </c>
      <c r="R287" s="491" t="s">
        <v>326</v>
      </c>
      <c r="S287" s="491" t="s">
        <v>326</v>
      </c>
      <c r="T287" s="491" t="s">
        <v>326</v>
      </c>
      <c r="U287" s="491" t="s">
        <v>326</v>
      </c>
      <c r="V287" s="491" t="s">
        <v>326</v>
      </c>
      <c r="W287" s="491" t="s">
        <v>326</v>
      </c>
      <c r="X287" s="491" t="s">
        <v>326</v>
      </c>
      <c r="Y287" s="491" t="s">
        <v>326</v>
      </c>
      <c r="Z287" s="491" t="s">
        <v>326</v>
      </c>
      <c r="AA287" s="491" t="s">
        <v>326</v>
      </c>
      <c r="AB287" s="491" t="s">
        <v>326</v>
      </c>
      <c r="AC287" s="491" t="s">
        <v>326</v>
      </c>
      <c r="AD287" s="491" t="s">
        <v>326</v>
      </c>
      <c r="AE287" s="491" t="s">
        <v>326</v>
      </c>
      <c r="AF287" s="491" t="s">
        <v>326</v>
      </c>
      <c r="AG287" s="491" t="s">
        <v>326</v>
      </c>
      <c r="AH287" s="491" t="s">
        <v>326</v>
      </c>
      <c r="AI287" s="491" t="s">
        <v>326</v>
      </c>
      <c r="AJ287" s="491" t="s">
        <v>326</v>
      </c>
      <c r="AK287" s="491" t="s">
        <v>326</v>
      </c>
      <c r="AL287" s="491" t="s">
        <v>326</v>
      </c>
      <c r="AM287" s="491" t="s">
        <v>326</v>
      </c>
      <c r="AN287" s="491" t="s">
        <v>326</v>
      </c>
      <c r="AO287" s="491" t="s">
        <v>326</v>
      </c>
      <c r="AP287" s="491" t="s">
        <v>326</v>
      </c>
      <c r="AQ287" s="491" t="s">
        <v>326</v>
      </c>
      <c r="AR287" s="491" t="s">
        <v>326</v>
      </c>
      <c r="AS287" s="491" t="s">
        <v>326</v>
      </c>
      <c r="AT287" s="491" t="s">
        <v>326</v>
      </c>
      <c r="AU287" s="491" t="s">
        <v>326</v>
      </c>
      <c r="AV287" s="491" t="s">
        <v>326</v>
      </c>
      <c r="AW287" s="71" t="s">
        <v>326</v>
      </c>
      <c r="AX287" s="491" t="s">
        <v>326</v>
      </c>
      <c r="AY287" s="491" t="s">
        <v>326</v>
      </c>
      <c r="AZ287" s="491" t="s">
        <v>326</v>
      </c>
      <c r="BA287" s="491" t="s">
        <v>326</v>
      </c>
      <c r="BB287" s="491" t="s">
        <v>326</v>
      </c>
      <c r="BC287" s="491" t="s">
        <v>326</v>
      </c>
      <c r="BD287" s="491" t="s">
        <v>326</v>
      </c>
      <c r="BE287" s="491" t="s">
        <v>326</v>
      </c>
      <c r="BF287" s="491" t="s">
        <v>326</v>
      </c>
      <c r="BG287" s="491" t="s">
        <v>326</v>
      </c>
      <c r="BH287" s="491" t="s">
        <v>326</v>
      </c>
      <c r="BI287" s="491" t="s">
        <v>326</v>
      </c>
      <c r="BJ287" s="491" t="s">
        <v>326</v>
      </c>
      <c r="BK287" s="491" t="s">
        <v>326</v>
      </c>
      <c r="BL287" s="491" t="s">
        <v>326</v>
      </c>
      <c r="BM287" s="491" t="s">
        <v>326</v>
      </c>
      <c r="BN287" s="71" t="s">
        <v>326</v>
      </c>
      <c r="BO287" s="491" t="s">
        <v>326</v>
      </c>
      <c r="BP287" s="491" t="s">
        <v>326</v>
      </c>
      <c r="BQ287" s="491" t="s">
        <v>326</v>
      </c>
      <c r="BR287" s="491" t="s">
        <v>326</v>
      </c>
      <c r="BS287" s="491" t="s">
        <v>326</v>
      </c>
      <c r="BT287" s="491" t="s">
        <v>326</v>
      </c>
      <c r="BU287" s="491" t="s">
        <v>326</v>
      </c>
      <c r="BV287" s="71" t="s">
        <v>326</v>
      </c>
    </row>
    <row r="288" spans="1:74">
      <c r="A288" s="8" t="s">
        <v>326</v>
      </c>
      <c r="B288" s="8" t="s">
        <v>326</v>
      </c>
      <c r="C288" s="8" t="s">
        <v>326</v>
      </c>
      <c r="D288" s="491" t="s">
        <v>326</v>
      </c>
      <c r="E288" s="491" t="s">
        <v>326</v>
      </c>
      <c r="F288" s="491" t="s">
        <v>326</v>
      </c>
      <c r="G288" s="491" t="s">
        <v>326</v>
      </c>
      <c r="H288" s="491" t="s">
        <v>326</v>
      </c>
      <c r="I288" s="491" t="s">
        <v>326</v>
      </c>
      <c r="J288" s="491" t="s">
        <v>326</v>
      </c>
      <c r="K288" s="491" t="s">
        <v>326</v>
      </c>
      <c r="L288" s="491" t="s">
        <v>326</v>
      </c>
      <c r="M288" s="491" t="s">
        <v>326</v>
      </c>
      <c r="N288" s="491" t="s">
        <v>326</v>
      </c>
      <c r="O288" s="491" t="s">
        <v>326</v>
      </c>
      <c r="P288" s="491" t="s">
        <v>326</v>
      </c>
      <c r="Q288" s="491" t="s">
        <v>326</v>
      </c>
      <c r="R288" s="491" t="s">
        <v>326</v>
      </c>
      <c r="S288" s="491" t="s">
        <v>326</v>
      </c>
      <c r="T288" s="491" t="s">
        <v>326</v>
      </c>
      <c r="U288" s="491" t="s">
        <v>326</v>
      </c>
      <c r="V288" s="491" t="s">
        <v>326</v>
      </c>
      <c r="W288" s="491" t="s">
        <v>326</v>
      </c>
      <c r="X288" s="491" t="s">
        <v>326</v>
      </c>
      <c r="Y288" s="491" t="s">
        <v>326</v>
      </c>
      <c r="Z288" s="491" t="s">
        <v>326</v>
      </c>
      <c r="AA288" s="491" t="s">
        <v>326</v>
      </c>
      <c r="AB288" s="491" t="s">
        <v>326</v>
      </c>
      <c r="AC288" s="491" t="s">
        <v>326</v>
      </c>
      <c r="AD288" s="491" t="s">
        <v>326</v>
      </c>
      <c r="AE288" s="491" t="s">
        <v>326</v>
      </c>
      <c r="AF288" s="491" t="s">
        <v>326</v>
      </c>
      <c r="AG288" s="491" t="s">
        <v>326</v>
      </c>
      <c r="AH288" s="491" t="s">
        <v>326</v>
      </c>
      <c r="AI288" s="491" t="s">
        <v>326</v>
      </c>
      <c r="AJ288" s="491" t="s">
        <v>326</v>
      </c>
      <c r="AK288" s="491" t="s">
        <v>326</v>
      </c>
      <c r="AL288" s="491" t="s">
        <v>326</v>
      </c>
      <c r="AM288" s="491" t="s">
        <v>326</v>
      </c>
      <c r="AN288" s="491" t="s">
        <v>326</v>
      </c>
      <c r="AO288" s="491" t="s">
        <v>326</v>
      </c>
      <c r="AP288" s="491" t="s">
        <v>326</v>
      </c>
      <c r="AQ288" s="491" t="s">
        <v>326</v>
      </c>
      <c r="AR288" s="491" t="s">
        <v>326</v>
      </c>
      <c r="AS288" s="491" t="s">
        <v>326</v>
      </c>
      <c r="AT288" s="491" t="s">
        <v>326</v>
      </c>
      <c r="AU288" s="491" t="s">
        <v>326</v>
      </c>
      <c r="AV288" s="491" t="s">
        <v>326</v>
      </c>
      <c r="AW288" s="71" t="s">
        <v>326</v>
      </c>
      <c r="AX288" s="491" t="s">
        <v>326</v>
      </c>
      <c r="AY288" s="491" t="s">
        <v>326</v>
      </c>
      <c r="AZ288" s="491" t="s">
        <v>326</v>
      </c>
      <c r="BA288" s="491" t="s">
        <v>326</v>
      </c>
      <c r="BB288" s="491" t="s">
        <v>326</v>
      </c>
      <c r="BC288" s="491" t="s">
        <v>326</v>
      </c>
      <c r="BD288" s="491" t="s">
        <v>326</v>
      </c>
      <c r="BE288" s="491" t="s">
        <v>326</v>
      </c>
      <c r="BF288" s="491" t="s">
        <v>326</v>
      </c>
      <c r="BG288" s="491" t="s">
        <v>326</v>
      </c>
      <c r="BH288" s="491" t="s">
        <v>326</v>
      </c>
      <c r="BI288" s="491" t="s">
        <v>326</v>
      </c>
      <c r="BJ288" s="491" t="s">
        <v>326</v>
      </c>
      <c r="BK288" s="491" t="s">
        <v>326</v>
      </c>
      <c r="BL288" s="491" t="s">
        <v>326</v>
      </c>
      <c r="BM288" s="491" t="s">
        <v>326</v>
      </c>
      <c r="BN288" s="71" t="s">
        <v>326</v>
      </c>
      <c r="BO288" s="491" t="s">
        <v>326</v>
      </c>
      <c r="BP288" s="491" t="s">
        <v>326</v>
      </c>
      <c r="BQ288" s="491" t="s">
        <v>326</v>
      </c>
      <c r="BR288" s="491" t="s">
        <v>326</v>
      </c>
      <c r="BS288" s="491" t="s">
        <v>326</v>
      </c>
      <c r="BT288" s="491" t="s">
        <v>326</v>
      </c>
      <c r="BU288" s="491" t="s">
        <v>326</v>
      </c>
      <c r="BV288" s="71" t="s">
        <v>326</v>
      </c>
    </row>
    <row r="289" spans="1:74">
      <c r="A289" s="8" t="s">
        <v>326</v>
      </c>
      <c r="B289" s="8" t="s">
        <v>326</v>
      </c>
      <c r="C289" s="8" t="s">
        <v>326</v>
      </c>
      <c r="D289" s="491" t="s">
        <v>326</v>
      </c>
      <c r="E289" s="491" t="s">
        <v>326</v>
      </c>
      <c r="F289" s="491" t="s">
        <v>326</v>
      </c>
      <c r="G289" s="491" t="s">
        <v>326</v>
      </c>
      <c r="H289" s="491" t="s">
        <v>326</v>
      </c>
      <c r="I289" s="491" t="s">
        <v>326</v>
      </c>
      <c r="J289" s="491" t="s">
        <v>326</v>
      </c>
      <c r="K289" s="491" t="s">
        <v>326</v>
      </c>
      <c r="L289" s="491" t="s">
        <v>326</v>
      </c>
      <c r="M289" s="491" t="s">
        <v>326</v>
      </c>
      <c r="N289" s="491" t="s">
        <v>326</v>
      </c>
      <c r="O289" s="491" t="s">
        <v>326</v>
      </c>
      <c r="P289" s="491" t="s">
        <v>326</v>
      </c>
      <c r="Q289" s="491" t="s">
        <v>326</v>
      </c>
      <c r="R289" s="491" t="s">
        <v>326</v>
      </c>
      <c r="S289" s="491" t="s">
        <v>326</v>
      </c>
      <c r="T289" s="491" t="s">
        <v>326</v>
      </c>
      <c r="U289" s="491" t="s">
        <v>326</v>
      </c>
      <c r="V289" s="491" t="s">
        <v>326</v>
      </c>
      <c r="W289" s="491" t="s">
        <v>326</v>
      </c>
      <c r="X289" s="491" t="s">
        <v>326</v>
      </c>
      <c r="Y289" s="491" t="s">
        <v>326</v>
      </c>
      <c r="Z289" s="491" t="s">
        <v>326</v>
      </c>
      <c r="AA289" s="491" t="s">
        <v>326</v>
      </c>
      <c r="AB289" s="491" t="s">
        <v>326</v>
      </c>
      <c r="AC289" s="491" t="s">
        <v>326</v>
      </c>
      <c r="AD289" s="491" t="s">
        <v>326</v>
      </c>
      <c r="AE289" s="491" t="s">
        <v>326</v>
      </c>
      <c r="AF289" s="491" t="s">
        <v>326</v>
      </c>
      <c r="AG289" s="491" t="s">
        <v>326</v>
      </c>
      <c r="AH289" s="491" t="s">
        <v>326</v>
      </c>
      <c r="AI289" s="491" t="s">
        <v>326</v>
      </c>
      <c r="AJ289" s="491" t="s">
        <v>326</v>
      </c>
      <c r="AK289" s="491" t="s">
        <v>326</v>
      </c>
      <c r="AL289" s="491" t="s">
        <v>326</v>
      </c>
      <c r="AM289" s="491" t="s">
        <v>326</v>
      </c>
      <c r="AN289" s="491" t="s">
        <v>326</v>
      </c>
      <c r="AO289" s="491" t="s">
        <v>326</v>
      </c>
      <c r="AP289" s="491" t="s">
        <v>326</v>
      </c>
      <c r="AQ289" s="491" t="s">
        <v>326</v>
      </c>
      <c r="AR289" s="491" t="s">
        <v>326</v>
      </c>
      <c r="AS289" s="491" t="s">
        <v>326</v>
      </c>
      <c r="AT289" s="491" t="s">
        <v>326</v>
      </c>
      <c r="AU289" s="491" t="s">
        <v>326</v>
      </c>
      <c r="AV289" s="491" t="s">
        <v>326</v>
      </c>
      <c r="AW289" s="71" t="s">
        <v>326</v>
      </c>
      <c r="AX289" s="491" t="s">
        <v>326</v>
      </c>
      <c r="AY289" s="491" t="s">
        <v>326</v>
      </c>
      <c r="AZ289" s="491" t="s">
        <v>326</v>
      </c>
      <c r="BA289" s="491" t="s">
        <v>326</v>
      </c>
      <c r="BB289" s="491" t="s">
        <v>326</v>
      </c>
      <c r="BC289" s="491" t="s">
        <v>326</v>
      </c>
      <c r="BD289" s="491" t="s">
        <v>326</v>
      </c>
      <c r="BE289" s="491" t="s">
        <v>326</v>
      </c>
      <c r="BF289" s="491" t="s">
        <v>326</v>
      </c>
      <c r="BG289" s="491" t="s">
        <v>326</v>
      </c>
      <c r="BH289" s="491" t="s">
        <v>326</v>
      </c>
      <c r="BI289" s="491" t="s">
        <v>326</v>
      </c>
      <c r="BJ289" s="491" t="s">
        <v>326</v>
      </c>
      <c r="BK289" s="491" t="s">
        <v>326</v>
      </c>
      <c r="BL289" s="491" t="s">
        <v>326</v>
      </c>
      <c r="BM289" s="491" t="s">
        <v>326</v>
      </c>
      <c r="BN289" s="71" t="s">
        <v>326</v>
      </c>
      <c r="BO289" s="491" t="s">
        <v>326</v>
      </c>
      <c r="BP289" s="491" t="s">
        <v>326</v>
      </c>
      <c r="BQ289" s="491" t="s">
        <v>326</v>
      </c>
      <c r="BR289" s="491" t="s">
        <v>326</v>
      </c>
      <c r="BS289" s="491" t="s">
        <v>326</v>
      </c>
      <c r="BT289" s="491" t="s">
        <v>326</v>
      </c>
      <c r="BU289" s="491" t="s">
        <v>326</v>
      </c>
      <c r="BV289" s="71" t="s">
        <v>326</v>
      </c>
    </row>
    <row r="290" spans="1:74">
      <c r="A290" s="8" t="s">
        <v>326</v>
      </c>
      <c r="B290" s="8" t="s">
        <v>326</v>
      </c>
      <c r="C290" s="8" t="s">
        <v>326</v>
      </c>
      <c r="D290" s="491" t="s">
        <v>326</v>
      </c>
      <c r="E290" s="491" t="s">
        <v>326</v>
      </c>
      <c r="F290" s="491" t="s">
        <v>326</v>
      </c>
      <c r="G290" s="491" t="s">
        <v>326</v>
      </c>
      <c r="H290" s="491" t="s">
        <v>326</v>
      </c>
      <c r="I290" s="491" t="s">
        <v>326</v>
      </c>
      <c r="J290" s="491" t="s">
        <v>326</v>
      </c>
      <c r="K290" s="491" t="s">
        <v>326</v>
      </c>
      <c r="L290" s="491" t="s">
        <v>326</v>
      </c>
      <c r="M290" s="491" t="s">
        <v>326</v>
      </c>
      <c r="N290" s="491" t="s">
        <v>326</v>
      </c>
      <c r="O290" s="491" t="s">
        <v>326</v>
      </c>
      <c r="P290" s="491" t="s">
        <v>326</v>
      </c>
      <c r="Q290" s="491" t="s">
        <v>326</v>
      </c>
      <c r="R290" s="491" t="s">
        <v>326</v>
      </c>
      <c r="S290" s="491" t="s">
        <v>326</v>
      </c>
      <c r="T290" s="491" t="s">
        <v>326</v>
      </c>
      <c r="U290" s="491" t="s">
        <v>326</v>
      </c>
      <c r="V290" s="491" t="s">
        <v>326</v>
      </c>
      <c r="W290" s="491" t="s">
        <v>326</v>
      </c>
      <c r="X290" s="491" t="s">
        <v>326</v>
      </c>
      <c r="Y290" s="491" t="s">
        <v>326</v>
      </c>
      <c r="Z290" s="491" t="s">
        <v>326</v>
      </c>
      <c r="AA290" s="491" t="s">
        <v>326</v>
      </c>
      <c r="AB290" s="491" t="s">
        <v>326</v>
      </c>
      <c r="AC290" s="491" t="s">
        <v>326</v>
      </c>
      <c r="AD290" s="491" t="s">
        <v>326</v>
      </c>
      <c r="AE290" s="491" t="s">
        <v>326</v>
      </c>
      <c r="AF290" s="491" t="s">
        <v>326</v>
      </c>
      <c r="AG290" s="491" t="s">
        <v>326</v>
      </c>
      <c r="AH290" s="491" t="s">
        <v>326</v>
      </c>
      <c r="AI290" s="491" t="s">
        <v>326</v>
      </c>
      <c r="AJ290" s="491" t="s">
        <v>326</v>
      </c>
      <c r="AK290" s="491" t="s">
        <v>326</v>
      </c>
      <c r="AL290" s="491" t="s">
        <v>326</v>
      </c>
      <c r="AM290" s="491" t="s">
        <v>326</v>
      </c>
      <c r="AN290" s="491" t="s">
        <v>326</v>
      </c>
      <c r="AO290" s="491" t="s">
        <v>326</v>
      </c>
      <c r="AP290" s="491" t="s">
        <v>326</v>
      </c>
      <c r="AQ290" s="491" t="s">
        <v>326</v>
      </c>
      <c r="AR290" s="491" t="s">
        <v>326</v>
      </c>
      <c r="AS290" s="491" t="s">
        <v>326</v>
      </c>
      <c r="AT290" s="491" t="s">
        <v>326</v>
      </c>
      <c r="AU290" s="491" t="s">
        <v>326</v>
      </c>
      <c r="AV290" s="491" t="s">
        <v>326</v>
      </c>
      <c r="AW290" s="71" t="s">
        <v>326</v>
      </c>
      <c r="AX290" s="491" t="s">
        <v>326</v>
      </c>
      <c r="AY290" s="491" t="s">
        <v>326</v>
      </c>
      <c r="AZ290" s="491" t="s">
        <v>326</v>
      </c>
      <c r="BA290" s="491" t="s">
        <v>326</v>
      </c>
      <c r="BB290" s="491" t="s">
        <v>326</v>
      </c>
      <c r="BC290" s="491" t="s">
        <v>326</v>
      </c>
      <c r="BD290" s="491" t="s">
        <v>326</v>
      </c>
      <c r="BE290" s="491" t="s">
        <v>326</v>
      </c>
      <c r="BF290" s="491" t="s">
        <v>326</v>
      </c>
      <c r="BG290" s="491" t="s">
        <v>326</v>
      </c>
      <c r="BH290" s="491" t="s">
        <v>326</v>
      </c>
      <c r="BI290" s="491" t="s">
        <v>326</v>
      </c>
      <c r="BJ290" s="491" t="s">
        <v>326</v>
      </c>
      <c r="BK290" s="491" t="s">
        <v>326</v>
      </c>
      <c r="BL290" s="491" t="s">
        <v>326</v>
      </c>
      <c r="BM290" s="491" t="s">
        <v>326</v>
      </c>
      <c r="BN290" s="71" t="s">
        <v>326</v>
      </c>
      <c r="BO290" s="491" t="s">
        <v>326</v>
      </c>
      <c r="BP290" s="491" t="s">
        <v>326</v>
      </c>
      <c r="BQ290" s="491" t="s">
        <v>326</v>
      </c>
      <c r="BR290" s="491" t="s">
        <v>326</v>
      </c>
      <c r="BS290" s="491" t="s">
        <v>326</v>
      </c>
      <c r="BT290" s="491" t="s">
        <v>326</v>
      </c>
      <c r="BU290" s="491" t="s">
        <v>326</v>
      </c>
      <c r="BV290" s="71" t="s">
        <v>326</v>
      </c>
    </row>
    <row r="291" spans="1:74">
      <c r="A291" s="8" t="s">
        <v>326</v>
      </c>
      <c r="B291" s="8" t="s">
        <v>326</v>
      </c>
      <c r="C291" s="8" t="s">
        <v>326</v>
      </c>
      <c r="D291" s="491" t="s">
        <v>326</v>
      </c>
      <c r="E291" s="491" t="s">
        <v>326</v>
      </c>
      <c r="F291" s="491" t="s">
        <v>326</v>
      </c>
      <c r="G291" s="491" t="s">
        <v>326</v>
      </c>
      <c r="H291" s="491" t="s">
        <v>326</v>
      </c>
      <c r="I291" s="491" t="s">
        <v>326</v>
      </c>
      <c r="J291" s="491" t="s">
        <v>326</v>
      </c>
      <c r="K291" s="491" t="s">
        <v>326</v>
      </c>
      <c r="L291" s="491" t="s">
        <v>326</v>
      </c>
      <c r="M291" s="491" t="s">
        <v>326</v>
      </c>
      <c r="N291" s="491" t="s">
        <v>326</v>
      </c>
      <c r="O291" s="491" t="s">
        <v>326</v>
      </c>
      <c r="P291" s="491" t="s">
        <v>326</v>
      </c>
      <c r="Q291" s="491" t="s">
        <v>326</v>
      </c>
      <c r="R291" s="491" t="s">
        <v>326</v>
      </c>
      <c r="S291" s="491" t="s">
        <v>326</v>
      </c>
      <c r="T291" s="491" t="s">
        <v>326</v>
      </c>
      <c r="U291" s="491" t="s">
        <v>326</v>
      </c>
      <c r="V291" s="491" t="s">
        <v>326</v>
      </c>
      <c r="W291" s="491" t="s">
        <v>326</v>
      </c>
      <c r="X291" s="491" t="s">
        <v>326</v>
      </c>
      <c r="Y291" s="491" t="s">
        <v>326</v>
      </c>
      <c r="Z291" s="491" t="s">
        <v>326</v>
      </c>
      <c r="AA291" s="491" t="s">
        <v>326</v>
      </c>
      <c r="AB291" s="491" t="s">
        <v>326</v>
      </c>
      <c r="AC291" s="491" t="s">
        <v>326</v>
      </c>
      <c r="AD291" s="491" t="s">
        <v>326</v>
      </c>
      <c r="AE291" s="491" t="s">
        <v>326</v>
      </c>
      <c r="AF291" s="491" t="s">
        <v>326</v>
      </c>
      <c r="AG291" s="491" t="s">
        <v>326</v>
      </c>
      <c r="AH291" s="491" t="s">
        <v>326</v>
      </c>
      <c r="AI291" s="491" t="s">
        <v>326</v>
      </c>
      <c r="AJ291" s="491" t="s">
        <v>326</v>
      </c>
      <c r="AK291" s="491" t="s">
        <v>326</v>
      </c>
      <c r="AL291" s="491" t="s">
        <v>326</v>
      </c>
      <c r="AM291" s="491" t="s">
        <v>326</v>
      </c>
      <c r="AN291" s="491" t="s">
        <v>326</v>
      </c>
      <c r="AO291" s="491" t="s">
        <v>326</v>
      </c>
      <c r="AP291" s="491" t="s">
        <v>326</v>
      </c>
      <c r="AQ291" s="491" t="s">
        <v>326</v>
      </c>
      <c r="AR291" s="491" t="s">
        <v>326</v>
      </c>
      <c r="AS291" s="491" t="s">
        <v>326</v>
      </c>
      <c r="AT291" s="491" t="s">
        <v>326</v>
      </c>
      <c r="AU291" s="491" t="s">
        <v>326</v>
      </c>
      <c r="AV291" s="491" t="s">
        <v>326</v>
      </c>
      <c r="AW291" s="71" t="s">
        <v>326</v>
      </c>
      <c r="AX291" s="491" t="s">
        <v>326</v>
      </c>
      <c r="AY291" s="491" t="s">
        <v>326</v>
      </c>
      <c r="AZ291" s="491" t="s">
        <v>326</v>
      </c>
      <c r="BA291" s="491" t="s">
        <v>326</v>
      </c>
      <c r="BB291" s="491" t="s">
        <v>326</v>
      </c>
      <c r="BC291" s="491" t="s">
        <v>326</v>
      </c>
      <c r="BD291" s="491" t="s">
        <v>326</v>
      </c>
      <c r="BE291" s="491" t="s">
        <v>326</v>
      </c>
      <c r="BF291" s="491" t="s">
        <v>326</v>
      </c>
      <c r="BG291" s="491" t="s">
        <v>326</v>
      </c>
      <c r="BH291" s="491" t="s">
        <v>326</v>
      </c>
      <c r="BI291" s="491" t="s">
        <v>326</v>
      </c>
      <c r="BJ291" s="491" t="s">
        <v>326</v>
      </c>
      <c r="BK291" s="491" t="s">
        <v>326</v>
      </c>
      <c r="BL291" s="491" t="s">
        <v>326</v>
      </c>
      <c r="BM291" s="491" t="s">
        <v>326</v>
      </c>
      <c r="BN291" s="71" t="s">
        <v>326</v>
      </c>
      <c r="BO291" s="491" t="s">
        <v>326</v>
      </c>
      <c r="BP291" s="491" t="s">
        <v>326</v>
      </c>
      <c r="BQ291" s="491" t="s">
        <v>326</v>
      </c>
      <c r="BR291" s="491" t="s">
        <v>326</v>
      </c>
      <c r="BS291" s="491" t="s">
        <v>326</v>
      </c>
      <c r="BT291" s="491" t="s">
        <v>326</v>
      </c>
      <c r="BU291" s="491" t="s">
        <v>326</v>
      </c>
      <c r="BV291" s="71" t="s">
        <v>326</v>
      </c>
    </row>
    <row r="292" spans="1:74">
      <c r="A292" s="8" t="s">
        <v>326</v>
      </c>
      <c r="B292" s="8" t="s">
        <v>326</v>
      </c>
      <c r="C292" s="8" t="s">
        <v>326</v>
      </c>
      <c r="D292" s="491" t="s">
        <v>326</v>
      </c>
      <c r="E292" s="491" t="s">
        <v>326</v>
      </c>
      <c r="F292" s="491" t="s">
        <v>326</v>
      </c>
      <c r="G292" s="491" t="s">
        <v>326</v>
      </c>
      <c r="H292" s="491" t="s">
        <v>326</v>
      </c>
      <c r="I292" s="491" t="s">
        <v>326</v>
      </c>
      <c r="J292" s="491" t="s">
        <v>326</v>
      </c>
      <c r="K292" s="491" t="s">
        <v>326</v>
      </c>
      <c r="L292" s="491" t="s">
        <v>326</v>
      </c>
      <c r="M292" s="491" t="s">
        <v>326</v>
      </c>
      <c r="N292" s="491" t="s">
        <v>326</v>
      </c>
      <c r="O292" s="491" t="s">
        <v>326</v>
      </c>
      <c r="P292" s="491" t="s">
        <v>326</v>
      </c>
      <c r="Q292" s="491" t="s">
        <v>326</v>
      </c>
      <c r="R292" s="491" t="s">
        <v>326</v>
      </c>
      <c r="S292" s="491" t="s">
        <v>326</v>
      </c>
      <c r="T292" s="491" t="s">
        <v>326</v>
      </c>
      <c r="U292" s="491" t="s">
        <v>326</v>
      </c>
      <c r="V292" s="491" t="s">
        <v>326</v>
      </c>
      <c r="W292" s="491" t="s">
        <v>326</v>
      </c>
      <c r="X292" s="491" t="s">
        <v>326</v>
      </c>
      <c r="Y292" s="491" t="s">
        <v>326</v>
      </c>
      <c r="Z292" s="491" t="s">
        <v>326</v>
      </c>
      <c r="AA292" s="491" t="s">
        <v>326</v>
      </c>
      <c r="AB292" s="491" t="s">
        <v>326</v>
      </c>
      <c r="AC292" s="491" t="s">
        <v>326</v>
      </c>
      <c r="AD292" s="491" t="s">
        <v>326</v>
      </c>
      <c r="AE292" s="491" t="s">
        <v>326</v>
      </c>
      <c r="AF292" s="491" t="s">
        <v>326</v>
      </c>
      <c r="AG292" s="491" t="s">
        <v>326</v>
      </c>
      <c r="AH292" s="491" t="s">
        <v>326</v>
      </c>
      <c r="AI292" s="491" t="s">
        <v>326</v>
      </c>
      <c r="AJ292" s="491" t="s">
        <v>326</v>
      </c>
      <c r="AK292" s="491" t="s">
        <v>326</v>
      </c>
      <c r="AL292" s="491" t="s">
        <v>326</v>
      </c>
      <c r="AM292" s="491" t="s">
        <v>326</v>
      </c>
      <c r="AN292" s="491" t="s">
        <v>326</v>
      </c>
      <c r="AO292" s="491" t="s">
        <v>326</v>
      </c>
      <c r="AP292" s="491" t="s">
        <v>326</v>
      </c>
      <c r="AQ292" s="491" t="s">
        <v>326</v>
      </c>
      <c r="AR292" s="491" t="s">
        <v>326</v>
      </c>
      <c r="AS292" s="491" t="s">
        <v>326</v>
      </c>
      <c r="AT292" s="491" t="s">
        <v>326</v>
      </c>
      <c r="AU292" s="491" t="s">
        <v>326</v>
      </c>
      <c r="AV292" s="491" t="s">
        <v>326</v>
      </c>
      <c r="AW292" s="71" t="s">
        <v>326</v>
      </c>
      <c r="AX292" s="491" t="s">
        <v>326</v>
      </c>
      <c r="AY292" s="491" t="s">
        <v>326</v>
      </c>
      <c r="AZ292" s="491" t="s">
        <v>326</v>
      </c>
      <c r="BA292" s="491" t="s">
        <v>326</v>
      </c>
      <c r="BB292" s="491" t="s">
        <v>326</v>
      </c>
      <c r="BC292" s="491" t="s">
        <v>326</v>
      </c>
      <c r="BD292" s="491" t="s">
        <v>326</v>
      </c>
      <c r="BE292" s="491" t="s">
        <v>326</v>
      </c>
      <c r="BF292" s="491" t="s">
        <v>326</v>
      </c>
      <c r="BG292" s="491" t="s">
        <v>326</v>
      </c>
      <c r="BH292" s="491" t="s">
        <v>326</v>
      </c>
      <c r="BI292" s="491" t="s">
        <v>326</v>
      </c>
      <c r="BJ292" s="491" t="s">
        <v>326</v>
      </c>
      <c r="BK292" s="491" t="s">
        <v>326</v>
      </c>
      <c r="BL292" s="491" t="s">
        <v>326</v>
      </c>
      <c r="BM292" s="491" t="s">
        <v>326</v>
      </c>
      <c r="BN292" s="71" t="s">
        <v>326</v>
      </c>
      <c r="BO292" s="491" t="s">
        <v>326</v>
      </c>
      <c r="BP292" s="491" t="s">
        <v>326</v>
      </c>
      <c r="BQ292" s="491" t="s">
        <v>326</v>
      </c>
      <c r="BR292" s="491" t="s">
        <v>326</v>
      </c>
      <c r="BS292" s="491" t="s">
        <v>326</v>
      </c>
      <c r="BT292" s="491" t="s">
        <v>326</v>
      </c>
      <c r="BU292" s="491" t="s">
        <v>326</v>
      </c>
      <c r="BV292" s="71" t="s">
        <v>326</v>
      </c>
    </row>
    <row r="293" spans="1:74">
      <c r="A293" s="8" t="s">
        <v>326</v>
      </c>
      <c r="B293" s="8" t="s">
        <v>326</v>
      </c>
      <c r="C293" s="8" t="s">
        <v>326</v>
      </c>
      <c r="D293" s="491" t="s">
        <v>326</v>
      </c>
      <c r="E293" s="491" t="s">
        <v>326</v>
      </c>
      <c r="F293" s="491" t="s">
        <v>326</v>
      </c>
      <c r="G293" s="491" t="s">
        <v>326</v>
      </c>
      <c r="H293" s="491" t="s">
        <v>326</v>
      </c>
      <c r="I293" s="491" t="s">
        <v>326</v>
      </c>
      <c r="J293" s="491" t="s">
        <v>326</v>
      </c>
      <c r="K293" s="491" t="s">
        <v>326</v>
      </c>
      <c r="L293" s="491" t="s">
        <v>326</v>
      </c>
      <c r="M293" s="491" t="s">
        <v>326</v>
      </c>
      <c r="N293" s="491" t="s">
        <v>326</v>
      </c>
      <c r="O293" s="491" t="s">
        <v>326</v>
      </c>
      <c r="P293" s="491" t="s">
        <v>326</v>
      </c>
      <c r="Q293" s="491" t="s">
        <v>326</v>
      </c>
      <c r="R293" s="491" t="s">
        <v>326</v>
      </c>
      <c r="S293" s="491" t="s">
        <v>326</v>
      </c>
      <c r="T293" s="491" t="s">
        <v>326</v>
      </c>
      <c r="U293" s="491" t="s">
        <v>326</v>
      </c>
      <c r="V293" s="491" t="s">
        <v>326</v>
      </c>
      <c r="W293" s="491" t="s">
        <v>326</v>
      </c>
      <c r="X293" s="491" t="s">
        <v>326</v>
      </c>
      <c r="Y293" s="491" t="s">
        <v>326</v>
      </c>
      <c r="Z293" s="491" t="s">
        <v>326</v>
      </c>
      <c r="AA293" s="491" t="s">
        <v>326</v>
      </c>
      <c r="AB293" s="491" t="s">
        <v>326</v>
      </c>
      <c r="AC293" s="491" t="s">
        <v>326</v>
      </c>
      <c r="AD293" s="491" t="s">
        <v>326</v>
      </c>
      <c r="AE293" s="491" t="s">
        <v>326</v>
      </c>
      <c r="AF293" s="491" t="s">
        <v>326</v>
      </c>
      <c r="AG293" s="491" t="s">
        <v>326</v>
      </c>
      <c r="AH293" s="491" t="s">
        <v>326</v>
      </c>
      <c r="AI293" s="491" t="s">
        <v>326</v>
      </c>
      <c r="AJ293" s="491" t="s">
        <v>326</v>
      </c>
      <c r="AK293" s="491" t="s">
        <v>326</v>
      </c>
      <c r="AL293" s="491" t="s">
        <v>326</v>
      </c>
      <c r="AM293" s="491" t="s">
        <v>326</v>
      </c>
      <c r="AN293" s="491" t="s">
        <v>326</v>
      </c>
      <c r="AO293" s="491" t="s">
        <v>326</v>
      </c>
      <c r="AP293" s="491" t="s">
        <v>326</v>
      </c>
      <c r="AQ293" s="491" t="s">
        <v>326</v>
      </c>
      <c r="AR293" s="491" t="s">
        <v>326</v>
      </c>
      <c r="AS293" s="491" t="s">
        <v>326</v>
      </c>
      <c r="AT293" s="491" t="s">
        <v>326</v>
      </c>
      <c r="AU293" s="491" t="s">
        <v>326</v>
      </c>
      <c r="AV293" s="491" t="s">
        <v>326</v>
      </c>
      <c r="AW293" s="71" t="s">
        <v>326</v>
      </c>
      <c r="AX293" s="491" t="s">
        <v>326</v>
      </c>
      <c r="AY293" s="491" t="s">
        <v>326</v>
      </c>
      <c r="AZ293" s="491" t="s">
        <v>326</v>
      </c>
      <c r="BA293" s="491" t="s">
        <v>326</v>
      </c>
      <c r="BB293" s="491" t="s">
        <v>326</v>
      </c>
      <c r="BC293" s="491" t="s">
        <v>326</v>
      </c>
      <c r="BD293" s="491" t="s">
        <v>326</v>
      </c>
      <c r="BE293" s="491" t="s">
        <v>326</v>
      </c>
      <c r="BF293" s="491" t="s">
        <v>326</v>
      </c>
      <c r="BG293" s="491" t="s">
        <v>326</v>
      </c>
      <c r="BH293" s="491" t="s">
        <v>326</v>
      </c>
      <c r="BI293" s="491" t="s">
        <v>326</v>
      </c>
      <c r="BJ293" s="491" t="s">
        <v>326</v>
      </c>
      <c r="BK293" s="491" t="s">
        <v>326</v>
      </c>
      <c r="BL293" s="491" t="s">
        <v>326</v>
      </c>
      <c r="BM293" s="491" t="s">
        <v>326</v>
      </c>
      <c r="BN293" s="71" t="s">
        <v>326</v>
      </c>
      <c r="BO293" s="491" t="s">
        <v>326</v>
      </c>
      <c r="BP293" s="491" t="s">
        <v>326</v>
      </c>
      <c r="BQ293" s="491" t="s">
        <v>326</v>
      </c>
      <c r="BR293" s="491" t="s">
        <v>326</v>
      </c>
      <c r="BS293" s="491" t="s">
        <v>326</v>
      </c>
      <c r="BT293" s="491" t="s">
        <v>326</v>
      </c>
      <c r="BU293" s="491" t="s">
        <v>326</v>
      </c>
      <c r="BV293" s="71" t="s">
        <v>326</v>
      </c>
    </row>
  </sheetData>
  <sheetProtection sheet="1" objects="1" scenarios="1"/>
  <autoFilter ref="C4:BV250"/>
  <sortState ref="A6:BY250">
    <sortCondition ref="C6:C250"/>
  </sortState>
  <pageMargins left="0.70866141732283472" right="0.70866141732283472" top="0.74803149606299213" bottom="0.74803149606299213" header="0.31496062992125984" footer="0.31496062992125984"/>
  <pageSetup paperSize="8" scale="70" fitToHeight="0" orientation="landscape"/>
  <headerFooter scaleWithDoc="1" alignWithMargins="0" differentFirst="0" differentOddEven="0"/>
  <legacyDrawing r:id="rId2"/>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4">
    <pageSetUpPr fitToPage="1"/>
  </sheetPr>
  <dimension ref="A1:Z303"/>
  <sheetViews>
    <sheetView topLeftCell="A1" zoomScale="85" view="normal" workbookViewId="0">
      <pane xSplit="2" ySplit="7" topLeftCell="G20" activePane="bottomRight" state="frozen"/>
      <selection pane="bottomRight" activeCell="B1" sqref="B1"/>
    </sheetView>
  </sheetViews>
  <sheetFormatPr defaultColWidth="9.140625" defaultRowHeight="14.25"/>
  <cols>
    <col min="1" max="1" width="9.25390625" style="6" bestFit="1" customWidth="1"/>
    <col min="2" max="2" width="63.125" style="6" customWidth="1"/>
    <col min="3" max="3" width="16.125" style="6" customWidth="1"/>
    <col min="4" max="4" width="28.25390625" style="6" customWidth="1"/>
    <col min="5" max="5" width="28.75390625" style="6" customWidth="1"/>
    <col min="6" max="6" width="12.375" style="6" customWidth="1"/>
    <col min="7" max="7" width="13.00390625" style="6" customWidth="1"/>
    <col min="8" max="8" width="1.875" style="7" customWidth="1"/>
    <col min="9" max="9" width="13.25390625" style="6" customWidth="1"/>
    <col min="10" max="10" width="16.875" style="6" customWidth="1"/>
    <col min="11" max="11" width="13.25390625" style="6" customWidth="1"/>
    <col min="12" max="12" width="1.875" style="7" customWidth="1"/>
    <col min="13" max="13" width="15.625" style="6" customWidth="1"/>
    <col min="14" max="14" width="16.125" style="6" customWidth="1"/>
    <col min="15" max="15" width="19.00390625" style="6" customWidth="1"/>
    <col min="16" max="16" width="15.00390625" style="6" customWidth="1"/>
    <col min="17" max="17" width="1.875" style="7" customWidth="1"/>
    <col min="18" max="18" width="12.625" style="6" customWidth="1"/>
    <col min="19" max="19" width="8.625" style="6" customWidth="1"/>
    <col min="20" max="20" width="1.875" style="7" customWidth="1"/>
    <col min="21" max="21" width="10.625" style="8" customWidth="1"/>
    <col min="22" max="22" width="8.00390625" style="8" customWidth="1"/>
    <col min="23" max="23" width="8.375" style="8" customWidth="1"/>
    <col min="24" max="24" width="1.875" style="7" customWidth="1"/>
    <col min="25" max="25" width="11.625" style="6" hidden="1" customWidth="1"/>
    <col min="26" max="26" width="47.625" style="6" customWidth="1"/>
    <col min="27" max="16384" width="9.125" style="6" customWidth="1"/>
  </cols>
  <sheetData>
    <row r="1" spans="1:1" ht="18">
      <c r="A1" s="335" t="s">
        <v>681</v>
      </c>
    </row>
    <row r="2" spans="1:2" ht="15">
      <c r="A2" s="9"/>
      <c r="B2" s="87"/>
    </row>
    <row r="3" spans="1:25" ht="15" hidden="1">
      <c r="A3" s="9"/>
      <c r="B3" s="87" t="s">
        <v>649</v>
      </c>
      <c r="C3" s="87"/>
      <c r="D3" s="87"/>
      <c r="E3" s="87"/>
      <c r="F3" s="87"/>
      <c r="G3" s="87"/>
      <c r="H3" s="87"/>
      <c r="I3" s="87"/>
      <c r="J3" s="87"/>
      <c r="K3" s="87"/>
      <c r="L3" s="87"/>
      <c r="M3" s="87"/>
      <c r="N3" s="87"/>
      <c r="O3" s="87"/>
      <c r="P3" s="87"/>
      <c r="Q3" s="87"/>
      <c r="R3" s="87"/>
      <c r="S3" s="87"/>
      <c r="T3" s="87"/>
      <c r="U3" s="87"/>
      <c r="V3" s="87"/>
      <c r="W3" s="87"/>
      <c r="X3" s="87"/>
      <c r="Y3" s="87"/>
    </row>
    <row r="4" spans="1:25" ht="15" hidden="1">
      <c r="A4" s="9"/>
      <c r="B4" s="87"/>
      <c r="C4" s="87"/>
      <c r="D4" s="87"/>
      <c r="E4" s="87"/>
      <c r="F4" s="87"/>
      <c r="G4" s="87"/>
      <c r="H4" s="87"/>
      <c r="I4" s="87"/>
      <c r="J4" s="87"/>
      <c r="K4" s="87"/>
      <c r="L4" s="87"/>
      <c r="M4" s="87"/>
      <c r="N4" s="87"/>
      <c r="O4" s="87"/>
      <c r="P4" s="87"/>
      <c r="Q4" s="87"/>
      <c r="R4" s="87"/>
      <c r="S4" s="87"/>
      <c r="T4" s="87"/>
      <c r="U4" s="87"/>
      <c r="V4" s="87"/>
      <c r="W4" s="87"/>
      <c r="X4" s="87"/>
      <c r="Y4" s="87"/>
    </row>
    <row r="5" spans="2:25" ht="15" hidden="1">
      <c r="B5" s="751"/>
      <c r="C5" s="751"/>
      <c r="D5" s="751"/>
      <c r="E5" s="751"/>
      <c r="F5" s="751"/>
      <c r="G5" s="751"/>
      <c r="H5" s="751"/>
      <c r="I5" s="751"/>
      <c r="J5" s="751"/>
      <c r="K5" s="751"/>
      <c r="L5" s="751"/>
      <c r="M5" s="751"/>
      <c r="N5" s="751"/>
      <c r="O5" s="751"/>
      <c r="P5" s="751"/>
      <c r="Q5" s="751"/>
      <c r="R5" s="751"/>
      <c r="S5" s="751"/>
      <c r="T5" s="751"/>
      <c r="U5" s="751"/>
      <c r="V5" s="751"/>
      <c r="W5" s="751"/>
      <c r="X5" s="751"/>
      <c r="Y5" s="751"/>
    </row>
    <row r="6" spans="1:25" s="13" customFormat="1" ht="105">
      <c r="A6" s="10" t="s">
        <v>535</v>
      </c>
      <c r="B6" s="10" t="s">
        <v>5</v>
      </c>
      <c r="C6" s="10" t="s">
        <v>344</v>
      </c>
      <c r="D6" s="10" t="s">
        <v>345</v>
      </c>
      <c r="E6" s="10" t="s">
        <v>346</v>
      </c>
      <c r="F6" s="10" t="s">
        <v>536</v>
      </c>
      <c r="G6" s="10" t="s">
        <v>557</v>
      </c>
      <c r="H6" s="11"/>
      <c r="I6" s="10" t="s">
        <v>558</v>
      </c>
      <c r="J6" s="10" t="s">
        <v>559</v>
      </c>
      <c r="K6" s="10" t="s">
        <v>347</v>
      </c>
      <c r="L6" s="11"/>
      <c r="M6" s="88" t="s">
        <v>560</v>
      </c>
      <c r="N6" s="88" t="s">
        <v>561</v>
      </c>
      <c r="O6" s="88" t="s">
        <v>562</v>
      </c>
      <c r="P6" s="88" t="s">
        <v>563</v>
      </c>
      <c r="Q6" s="12"/>
      <c r="R6" s="88" t="s">
        <v>564</v>
      </c>
      <c r="S6" s="752"/>
      <c r="T6" s="12"/>
      <c r="U6" s="752" t="s">
        <v>565</v>
      </c>
      <c r="V6" s="753"/>
      <c r="W6" s="754"/>
      <c r="X6" s="12"/>
      <c r="Y6" s="10" t="s">
        <v>566</v>
      </c>
    </row>
    <row r="7" spans="1:25" s="17" customFormat="1" ht="15.75" thickBot="1">
      <c r="A7" s="14"/>
      <c r="B7" s="14"/>
      <c r="C7" s="14"/>
      <c r="D7" s="14"/>
      <c r="E7" s="14"/>
      <c r="F7" s="14"/>
      <c r="G7" s="14"/>
      <c r="H7" s="15"/>
      <c r="I7" s="14"/>
      <c r="J7" s="14"/>
      <c r="K7" s="14"/>
      <c r="L7" s="15"/>
      <c r="M7" s="52" t="s">
        <v>567</v>
      </c>
      <c r="N7" s="52"/>
      <c r="O7" s="52"/>
      <c r="P7" s="52" t="s">
        <v>568</v>
      </c>
      <c r="Q7" s="15"/>
      <c r="R7" s="16" t="s">
        <v>569</v>
      </c>
      <c r="S7" s="16" t="s">
        <v>570</v>
      </c>
      <c r="T7" s="15"/>
      <c r="U7" s="52" t="s">
        <v>567</v>
      </c>
      <c r="V7" s="52" t="s">
        <v>568</v>
      </c>
      <c r="W7" s="16" t="s">
        <v>570</v>
      </c>
      <c r="X7" s="15"/>
      <c r="Y7" s="14"/>
    </row>
    <row r="8" spans="1:25" s="20" customFormat="1" ht="15.75" hidden="1" thickBot="1">
      <c r="A8" s="18"/>
      <c r="B8" s="18"/>
      <c r="C8" s="18"/>
      <c r="D8" s="18"/>
      <c r="E8" s="18"/>
      <c r="F8" s="18"/>
      <c r="G8" s="18"/>
      <c r="H8" s="18"/>
      <c r="I8" s="18"/>
      <c r="J8" s="18"/>
      <c r="K8" s="19"/>
      <c r="L8" s="18"/>
      <c r="M8" s="86">
        <v>1</v>
      </c>
      <c r="N8" s="86"/>
      <c r="O8" s="86"/>
      <c r="P8" s="86">
        <v>2</v>
      </c>
      <c r="Q8" s="18"/>
      <c r="R8" s="86">
        <v>3</v>
      </c>
      <c r="S8" s="748"/>
      <c r="T8" s="18"/>
      <c r="U8" s="748">
        <v>4</v>
      </c>
      <c r="V8" s="749"/>
      <c r="W8" s="750"/>
      <c r="X8" s="18"/>
      <c r="Y8" s="18"/>
    </row>
    <row r="9" spans="1:26" s="25" customFormat="1" ht="33.75" customHeight="1" thickBot="1">
      <c r="A9" s="21" t="s">
        <v>348</v>
      </c>
      <c r="B9" s="21" t="s">
        <v>349</v>
      </c>
      <c r="C9" s="21"/>
      <c r="D9" s="21"/>
      <c r="E9" s="21"/>
      <c r="F9" s="22">
        <v>5244340.7279999983</v>
      </c>
      <c r="G9" s="22">
        <v>5013248.154</v>
      </c>
      <c r="H9" s="23"/>
      <c r="I9" s="23">
        <v>83100.42</v>
      </c>
      <c r="J9" s="23">
        <v>84561.5</v>
      </c>
      <c r="K9" s="24">
        <v>1461.08</v>
      </c>
      <c r="L9" s="21"/>
      <c r="M9" s="22">
        <v>417940599.15056336</v>
      </c>
      <c r="N9" s="22">
        <v>12338278.939599995</v>
      </c>
      <c r="O9" s="22">
        <v>430278878.090163</v>
      </c>
      <c r="P9" s="22">
        <v>446591786.00000006</v>
      </c>
      <c r="Q9" s="22"/>
      <c r="R9" s="22">
        <v>16312907.909836929</v>
      </c>
      <c r="S9" s="53">
        <v>0.037912406907453712</v>
      </c>
      <c r="T9" s="22"/>
      <c r="U9" s="22">
        <v>4966.2355307297294</v>
      </c>
      <c r="V9" s="22">
        <v>5221.9808996529164</v>
      </c>
      <c r="W9" s="22"/>
      <c r="X9" s="21"/>
      <c r="Y9" s="21"/>
      <c r="Z9" s="25" t="s">
        <v>333</v>
      </c>
    </row>
    <row r="10" spans="1:25" ht="15">
      <c r="A10" s="26">
        <v>8734603</v>
      </c>
      <c r="B10" s="27" t="s">
        <v>260</v>
      </c>
      <c r="C10" s="27" t="s">
        <v>350</v>
      </c>
      <c r="D10" s="27" t="s">
        <v>351</v>
      </c>
      <c r="E10" s="27" t="s">
        <v>670</v>
      </c>
      <c r="F10" s="28">
        <v>22683</v>
      </c>
      <c r="G10" s="28">
        <v>33280</v>
      </c>
      <c r="H10" s="29"/>
      <c r="I10" s="30">
        <v>884</v>
      </c>
      <c r="J10" s="31">
        <v>943</v>
      </c>
      <c r="K10" s="32">
        <v>59</v>
      </c>
      <c r="L10" s="33"/>
      <c r="M10" s="28">
        <v>5053896.2404379528</v>
      </c>
      <c r="N10" s="28">
        <v>160472.3439</v>
      </c>
      <c r="O10" s="34">
        <v>5214368.5843379525</v>
      </c>
      <c r="P10" s="54">
        <v>5705821.2033754131</v>
      </c>
      <c r="Q10" s="35"/>
      <c r="R10" s="36">
        <v>491452.61903746054</v>
      </c>
      <c r="S10" s="55">
        <v>0.094249689313027019</v>
      </c>
      <c r="T10" s="35"/>
      <c r="U10" s="37">
        <v>5872.9474935949693</v>
      </c>
      <c r="V10" s="37">
        <v>6015.4201520417955</v>
      </c>
      <c r="W10" s="55">
        <v>0.024259140508612886</v>
      </c>
      <c r="X10" s="38"/>
      <c r="Y10" s="56"/>
    </row>
    <row r="11" spans="1:25" ht="15">
      <c r="A11" s="26">
        <v>8733373</v>
      </c>
      <c r="B11" s="27" t="s">
        <v>134</v>
      </c>
      <c r="C11" s="27" t="s">
        <v>352</v>
      </c>
      <c r="D11" s="27" t="s">
        <v>351</v>
      </c>
      <c r="E11" s="27" t="s">
        <v>670</v>
      </c>
      <c r="F11" s="28">
        <v>2184</v>
      </c>
      <c r="G11" s="28">
        <v>2116.7999999999997</v>
      </c>
      <c r="H11" s="29"/>
      <c r="I11" s="30">
        <v>98</v>
      </c>
      <c r="J11" s="31">
        <v>101</v>
      </c>
      <c r="K11" s="32">
        <v>3</v>
      </c>
      <c r="L11" s="33"/>
      <c r="M11" s="28">
        <v>503331.28561659448</v>
      </c>
      <c r="N11" s="28">
        <v>14302.3136</v>
      </c>
      <c r="O11" s="34">
        <v>517633.59921659448</v>
      </c>
      <c r="P11" s="54">
        <v>534602.96063845966</v>
      </c>
      <c r="Q11" s="35"/>
      <c r="R11" s="36">
        <v>16969.361421865178</v>
      </c>
      <c r="S11" s="55">
        <v>0.032782573325122688</v>
      </c>
      <c r="T11" s="35"/>
      <c r="U11" s="37">
        <v>5259.6897879244334</v>
      </c>
      <c r="V11" s="37">
        <v>5272.1402043411845</v>
      </c>
      <c r="W11" s="55">
        <v>0.0023671389224010153</v>
      </c>
      <c r="X11" s="38"/>
      <c r="Y11" s="56"/>
    </row>
    <row r="12" spans="1:25" ht="15">
      <c r="A12" s="26">
        <v>8733061</v>
      </c>
      <c r="B12" s="27" t="s">
        <v>114</v>
      </c>
      <c r="C12" s="27" t="s">
        <v>352</v>
      </c>
      <c r="D12" s="27" t="s">
        <v>351</v>
      </c>
      <c r="E12" s="27" t="s">
        <v>353</v>
      </c>
      <c r="F12" s="28">
        <v>20026.5</v>
      </c>
      <c r="G12" s="28">
        <v>17149</v>
      </c>
      <c r="H12" s="29"/>
      <c r="I12" s="30">
        <v>201</v>
      </c>
      <c r="J12" s="31">
        <v>205</v>
      </c>
      <c r="K12" s="32">
        <v>4</v>
      </c>
      <c r="L12" s="33"/>
      <c r="M12" s="28">
        <v>883618.83033826645</v>
      </c>
      <c r="N12" s="28">
        <v>26057.3347</v>
      </c>
      <c r="O12" s="34">
        <v>909676.16503826645</v>
      </c>
      <c r="P12" s="54">
        <v>956738.4824542047</v>
      </c>
      <c r="Q12" s="35"/>
      <c r="R12" s="36">
        <v>47062.317415938247</v>
      </c>
      <c r="S12" s="55">
        <v>0.051735242963036769</v>
      </c>
      <c r="T12" s="35"/>
      <c r="U12" s="37">
        <v>4426.1177365087888</v>
      </c>
      <c r="V12" s="37">
        <v>4583.3633290449006</v>
      </c>
      <c r="W12" s="55">
        <v>0.035526753217401591</v>
      </c>
      <c r="X12" s="38"/>
      <c r="Y12" s="56"/>
    </row>
    <row r="13" spans="1:25" ht="15">
      <c r="A13" s="26">
        <v>8732087</v>
      </c>
      <c r="B13" s="27" t="s">
        <v>191</v>
      </c>
      <c r="C13" s="27" t="s">
        <v>352</v>
      </c>
      <c r="D13" s="27" t="s">
        <v>671</v>
      </c>
      <c r="E13" s="27" t="s">
        <v>672</v>
      </c>
      <c r="F13" s="28">
        <v>9452.2</v>
      </c>
      <c r="G13" s="28">
        <v>9113.6</v>
      </c>
      <c r="H13" s="29"/>
      <c r="I13" s="30">
        <v>629</v>
      </c>
      <c r="J13" s="31">
        <v>626</v>
      </c>
      <c r="K13" s="32">
        <v>-3</v>
      </c>
      <c r="L13" s="33"/>
      <c r="M13" s="28">
        <v>2692137.2</v>
      </c>
      <c r="N13" s="28">
        <v>79728.7391</v>
      </c>
      <c r="O13" s="34">
        <v>2771865.9391</v>
      </c>
      <c r="P13" s="54">
        <v>2803067.6506651668</v>
      </c>
      <c r="Q13" s="35"/>
      <c r="R13" s="36">
        <v>31201.711565166712</v>
      </c>
      <c r="S13" s="55">
        <v>0.011256573099382154</v>
      </c>
      <c r="T13" s="35"/>
      <c r="U13" s="37">
        <v>4391.7547521462639</v>
      </c>
      <c r="V13" s="37">
        <v>4463.1853844491479</v>
      </c>
      <c r="W13" s="55">
        <v>0.016264713385458446</v>
      </c>
      <c r="X13" s="38"/>
      <c r="Y13" s="56"/>
    </row>
    <row r="14" spans="1:25" ht="15">
      <c r="A14" s="26">
        <v>8732083</v>
      </c>
      <c r="B14" s="27" t="s">
        <v>52</v>
      </c>
      <c r="C14" s="27" t="s">
        <v>352</v>
      </c>
      <c r="D14" s="27" t="s">
        <v>671</v>
      </c>
      <c r="E14" s="27" t="s">
        <v>672</v>
      </c>
      <c r="F14" s="28">
        <v>10773.75</v>
      </c>
      <c r="G14" s="28">
        <v>10433.75</v>
      </c>
      <c r="H14" s="29"/>
      <c r="I14" s="30">
        <v>100</v>
      </c>
      <c r="J14" s="31">
        <v>100</v>
      </c>
      <c r="K14" s="32">
        <v>0</v>
      </c>
      <c r="L14" s="33"/>
      <c r="M14" s="28">
        <v>585502.75162695744</v>
      </c>
      <c r="N14" s="28">
        <v>15790.1756</v>
      </c>
      <c r="O14" s="34">
        <v>601292.9272269574</v>
      </c>
      <c r="P14" s="54">
        <v>613347.21481646772</v>
      </c>
      <c r="Q14" s="35"/>
      <c r="R14" s="36">
        <v>12054.287589510321</v>
      </c>
      <c r="S14" s="55">
        <v>0.020047279859256421</v>
      </c>
      <c r="T14" s="35"/>
      <c r="U14" s="37">
        <v>5905.1917722695744</v>
      </c>
      <c r="V14" s="37">
        <v>6029.1346481646769</v>
      </c>
      <c r="W14" s="55">
        <v>0.020988797768961693</v>
      </c>
      <c r="X14" s="38"/>
      <c r="Y14" s="56"/>
    </row>
    <row r="15" spans="1:25" ht="15">
      <c r="A15" s="26">
        <v>8733383</v>
      </c>
      <c r="B15" s="27" t="s">
        <v>229</v>
      </c>
      <c r="C15" s="27" t="s">
        <v>352</v>
      </c>
      <c r="D15" s="27" t="s">
        <v>671</v>
      </c>
      <c r="E15" s="27" t="s">
        <v>672</v>
      </c>
      <c r="F15" s="28">
        <v>7096.6</v>
      </c>
      <c r="G15" s="28">
        <v>6860.8</v>
      </c>
      <c r="H15" s="29"/>
      <c r="I15" s="30">
        <v>199</v>
      </c>
      <c r="J15" s="31">
        <v>197</v>
      </c>
      <c r="K15" s="32">
        <v>-2</v>
      </c>
      <c r="L15" s="33"/>
      <c r="M15" s="28">
        <v>920949.87634114188</v>
      </c>
      <c r="N15" s="28">
        <v>28443.5857</v>
      </c>
      <c r="O15" s="34">
        <v>949393.46204114193</v>
      </c>
      <c r="P15" s="54">
        <v>982089.99419873813</v>
      </c>
      <c r="Q15" s="35"/>
      <c r="R15" s="36">
        <v>32696.5321575962</v>
      </c>
      <c r="S15" s="55">
        <v>0.034439390479159733</v>
      </c>
      <c r="T15" s="35"/>
      <c r="U15" s="37">
        <v>4735.160110759507</v>
      </c>
      <c r="V15" s="37">
        <v>4950.4020010088225</v>
      </c>
      <c r="W15" s="55">
        <v>0.045456095509892117</v>
      </c>
      <c r="X15" s="38"/>
      <c r="Y15" s="56"/>
    </row>
    <row r="16" spans="1:25" ht="15">
      <c r="A16" s="26">
        <v>8732118</v>
      </c>
      <c r="B16" s="27" t="s">
        <v>58</v>
      </c>
      <c r="C16" s="27" t="s">
        <v>352</v>
      </c>
      <c r="D16" s="27" t="s">
        <v>354</v>
      </c>
      <c r="E16" s="27" t="s">
        <v>354</v>
      </c>
      <c r="F16" s="28">
        <v>32500</v>
      </c>
      <c r="G16" s="28">
        <v>31500</v>
      </c>
      <c r="H16" s="29"/>
      <c r="I16" s="30">
        <v>392</v>
      </c>
      <c r="J16" s="31">
        <v>371</v>
      </c>
      <c r="K16" s="32">
        <v>-21</v>
      </c>
      <c r="L16" s="33"/>
      <c r="M16" s="28">
        <v>1850177.0053960886</v>
      </c>
      <c r="N16" s="28">
        <v>55669.7378</v>
      </c>
      <c r="O16" s="34">
        <v>1905846.7431960886</v>
      </c>
      <c r="P16" s="54">
        <v>1832335.4700062708</v>
      </c>
      <c r="Q16" s="35"/>
      <c r="R16" s="36">
        <v>-73511.273189817788</v>
      </c>
      <c r="S16" s="55">
        <v>-0.038571450433910554</v>
      </c>
      <c r="T16" s="35"/>
      <c r="U16" s="37">
        <v>4778.94577345941</v>
      </c>
      <c r="V16" s="37">
        <v>4854.0039622810536</v>
      </c>
      <c r="W16" s="55">
        <v>0.015706013915975096</v>
      </c>
      <c r="X16" s="38"/>
      <c r="Y16" s="56"/>
    </row>
    <row r="17" spans="1:25" ht="15">
      <c r="A17" s="26">
        <v>8733000</v>
      </c>
      <c r="B17" s="27" t="s">
        <v>215</v>
      </c>
      <c r="C17" s="27" t="s">
        <v>352</v>
      </c>
      <c r="D17" s="27" t="s">
        <v>355</v>
      </c>
      <c r="E17" s="27" t="s">
        <v>355</v>
      </c>
      <c r="F17" s="28">
        <v>2718.4</v>
      </c>
      <c r="G17" s="28">
        <v>2483.2</v>
      </c>
      <c r="H17" s="29"/>
      <c r="I17" s="30">
        <v>93</v>
      </c>
      <c r="J17" s="31">
        <v>88</v>
      </c>
      <c r="K17" s="32">
        <v>-5</v>
      </c>
      <c r="L17" s="33"/>
      <c r="M17" s="28">
        <v>499677.32389954943</v>
      </c>
      <c r="N17" s="28">
        <v>12950.1722</v>
      </c>
      <c r="O17" s="34">
        <v>512627.49609954946</v>
      </c>
      <c r="P17" s="54">
        <v>504156.41179594042</v>
      </c>
      <c r="Q17" s="35"/>
      <c r="R17" s="36">
        <v>-8471.0843036090373</v>
      </c>
      <c r="S17" s="55">
        <v>-0.016524834052139878</v>
      </c>
      <c r="T17" s="35"/>
      <c r="U17" s="37">
        <v>5482.8935064467678</v>
      </c>
      <c r="V17" s="37">
        <v>5700.8319522265956</v>
      </c>
      <c r="W17" s="55">
        <v>0.039748801526707844</v>
      </c>
      <c r="X17" s="38"/>
      <c r="Y17" s="56"/>
    </row>
    <row r="18" spans="1:25" ht="15">
      <c r="A18" s="26">
        <v>8732058</v>
      </c>
      <c r="B18" s="27" t="s">
        <v>179</v>
      </c>
      <c r="C18" s="27" t="s">
        <v>352</v>
      </c>
      <c r="D18" s="27" t="s">
        <v>355</v>
      </c>
      <c r="E18" s="27" t="s">
        <v>355</v>
      </c>
      <c r="F18" s="28">
        <v>7259.8</v>
      </c>
      <c r="G18" s="28">
        <v>6246.4</v>
      </c>
      <c r="H18" s="29"/>
      <c r="I18" s="30">
        <v>279</v>
      </c>
      <c r="J18" s="31">
        <v>266</v>
      </c>
      <c r="K18" s="32">
        <v>-13</v>
      </c>
      <c r="L18" s="33"/>
      <c r="M18" s="28">
        <v>1199480.3030927835</v>
      </c>
      <c r="N18" s="28">
        <v>33031.7509</v>
      </c>
      <c r="O18" s="34">
        <v>1232512.0539927837</v>
      </c>
      <c r="P18" s="54">
        <v>1185595.8036933471</v>
      </c>
      <c r="Q18" s="35"/>
      <c r="R18" s="36">
        <v>-46916.250299436506</v>
      </c>
      <c r="S18" s="55">
        <v>-0.038065550878345566</v>
      </c>
      <c r="T18" s="35"/>
      <c r="U18" s="37">
        <v>4391.5851397590814</v>
      </c>
      <c r="V18" s="37">
        <v>4433.64437478702</v>
      </c>
      <c r="W18" s="55">
        <v>0.0095772332061051235</v>
      </c>
      <c r="X18" s="38"/>
      <c r="Y18" s="56"/>
    </row>
    <row r="19" spans="1:25" ht="15">
      <c r="A19" s="26">
        <v>8733067</v>
      </c>
      <c r="B19" s="27" t="s">
        <v>117</v>
      </c>
      <c r="C19" s="27" t="s">
        <v>352</v>
      </c>
      <c r="D19" s="27" t="s">
        <v>351</v>
      </c>
      <c r="E19" s="27" t="s">
        <v>353</v>
      </c>
      <c r="F19" s="28">
        <v>12801.75</v>
      </c>
      <c r="G19" s="28">
        <v>12397.75</v>
      </c>
      <c r="H19" s="29"/>
      <c r="I19" s="30">
        <v>140</v>
      </c>
      <c r="J19" s="31">
        <v>147</v>
      </c>
      <c r="K19" s="32">
        <v>7</v>
      </c>
      <c r="L19" s="33"/>
      <c r="M19" s="28">
        <v>647394.99460444413</v>
      </c>
      <c r="N19" s="28">
        <v>18600.8066</v>
      </c>
      <c r="O19" s="34">
        <v>665995.80120444414</v>
      </c>
      <c r="P19" s="54">
        <v>704078.08095463249</v>
      </c>
      <c r="Q19" s="35"/>
      <c r="R19" s="36">
        <v>38082.279750188347</v>
      </c>
      <c r="S19" s="55">
        <v>0.057180960722750918</v>
      </c>
      <c r="T19" s="35"/>
      <c r="U19" s="37">
        <v>4665.6717943174581</v>
      </c>
      <c r="V19" s="37">
        <v>4705.3083738410378</v>
      </c>
      <c r="W19" s="55">
        <v>0.00849536385560917</v>
      </c>
      <c r="X19" s="38"/>
      <c r="Y19" s="56"/>
    </row>
    <row r="20" spans="1:26" s="8" customFormat="1" ht="15">
      <c r="A20" s="26">
        <v>8733001</v>
      </c>
      <c r="B20" s="27" t="s">
        <v>96</v>
      </c>
      <c r="C20" s="27" t="s">
        <v>352</v>
      </c>
      <c r="D20" s="27" t="s">
        <v>355</v>
      </c>
      <c r="E20" s="27" t="s">
        <v>355</v>
      </c>
      <c r="F20" s="28">
        <v>15047.25</v>
      </c>
      <c r="G20" s="28">
        <v>12397.75</v>
      </c>
      <c r="H20" s="29"/>
      <c r="I20" s="30">
        <v>117</v>
      </c>
      <c r="J20" s="31">
        <v>134</v>
      </c>
      <c r="K20" s="32">
        <v>17</v>
      </c>
      <c r="L20" s="33"/>
      <c r="M20" s="28">
        <v>595859.44520526123</v>
      </c>
      <c r="N20" s="28">
        <v>16685.5262</v>
      </c>
      <c r="O20" s="34">
        <v>612544.9714052612</v>
      </c>
      <c r="P20" s="54">
        <v>679477.33810523967</v>
      </c>
      <c r="Q20" s="35"/>
      <c r="R20" s="36">
        <v>66932.366699978476</v>
      </c>
      <c r="S20" s="55">
        <v>0.10926931053964341</v>
      </c>
      <c r="T20" s="35"/>
      <c r="U20" s="37">
        <v>5106.8181316688988</v>
      </c>
      <c r="V20" s="37">
        <v>4978.205881382386</v>
      </c>
      <c r="W20" s="55">
        <v>-0.025184419529050771</v>
      </c>
      <c r="X20" s="38"/>
      <c r="Y20" s="56"/>
      <c r="Z20" s="6"/>
    </row>
    <row r="21" spans="1:26" s="8" customFormat="1" ht="15">
      <c r="A21" s="26">
        <v>8733301</v>
      </c>
      <c r="B21" s="27" t="s">
        <v>122</v>
      </c>
      <c r="C21" s="27" t="s">
        <v>352</v>
      </c>
      <c r="D21" s="27" t="s">
        <v>355</v>
      </c>
      <c r="E21" s="27" t="s">
        <v>355</v>
      </c>
      <c r="F21" s="28">
        <v>2210</v>
      </c>
      <c r="G21" s="28">
        <v>1834.7999999999993</v>
      </c>
      <c r="H21" s="29"/>
      <c r="I21" s="30">
        <v>110</v>
      </c>
      <c r="J21" s="31">
        <v>103</v>
      </c>
      <c r="K21" s="32">
        <v>-7</v>
      </c>
      <c r="L21" s="33"/>
      <c r="M21" s="28">
        <v>527973.87916914467</v>
      </c>
      <c r="N21" s="28">
        <v>15050.8024</v>
      </c>
      <c r="O21" s="34">
        <v>543024.68156914471</v>
      </c>
      <c r="P21" s="54">
        <v>541614.83745010861</v>
      </c>
      <c r="Q21" s="35"/>
      <c r="R21" s="36">
        <v>-1409.8441190361045</v>
      </c>
      <c r="S21" s="55">
        <v>-0.0025962799977381607</v>
      </c>
      <c r="T21" s="35"/>
      <c r="U21" s="37">
        <v>4916.4971051740431</v>
      </c>
      <c r="V21" s="37">
        <v>5240.5828878651319</v>
      </c>
      <c r="W21" s="55">
        <v>0.065918025732187663</v>
      </c>
      <c r="X21" s="38"/>
      <c r="Y21" s="56"/>
      <c r="Z21" s="6"/>
    </row>
    <row r="22" spans="1:25" ht="15">
      <c r="A22" s="26">
        <v>8732002</v>
      </c>
      <c r="B22" s="27" t="s">
        <v>27</v>
      </c>
      <c r="C22" s="27" t="s">
        <v>352</v>
      </c>
      <c r="D22" s="27" t="s">
        <v>355</v>
      </c>
      <c r="E22" s="27" t="s">
        <v>355</v>
      </c>
      <c r="F22" s="28">
        <v>25096.5</v>
      </c>
      <c r="G22" s="28">
        <v>31671.76</v>
      </c>
      <c r="H22" s="29"/>
      <c r="I22" s="30">
        <v>379</v>
      </c>
      <c r="J22" s="31">
        <v>388</v>
      </c>
      <c r="K22" s="32">
        <v>9</v>
      </c>
      <c r="L22" s="33"/>
      <c r="M22" s="28">
        <v>1641531.5</v>
      </c>
      <c r="N22" s="28">
        <v>47419.1431</v>
      </c>
      <c r="O22" s="34">
        <v>1688950.6431</v>
      </c>
      <c r="P22" s="54">
        <v>1740811.76</v>
      </c>
      <c r="Q22" s="35"/>
      <c r="R22" s="36">
        <v>51861.116900000023</v>
      </c>
      <c r="S22" s="55">
        <v>0.030706117500752455</v>
      </c>
      <c r="T22" s="35"/>
      <c r="U22" s="37">
        <v>4390.1164725593671</v>
      </c>
      <c r="V22" s="37">
        <v>4405</v>
      </c>
      <c r="W22" s="55">
        <v>0.0033902352098544677</v>
      </c>
      <c r="X22" s="38"/>
      <c r="Y22" s="56"/>
    </row>
    <row r="23" spans="1:25" ht="15">
      <c r="A23" s="26">
        <v>8735401</v>
      </c>
      <c r="B23" s="27" t="s">
        <v>261</v>
      </c>
      <c r="C23" s="27" t="s">
        <v>350</v>
      </c>
      <c r="D23" s="27" t="s">
        <v>355</v>
      </c>
      <c r="E23" s="27" t="s">
        <v>355</v>
      </c>
      <c r="F23" s="28">
        <v>22196.2</v>
      </c>
      <c r="G23" s="28">
        <v>21401.6</v>
      </c>
      <c r="H23" s="29"/>
      <c r="I23" s="30">
        <v>681</v>
      </c>
      <c r="J23" s="31">
        <v>674</v>
      </c>
      <c r="K23" s="32">
        <v>-7</v>
      </c>
      <c r="L23" s="33"/>
      <c r="M23" s="28">
        <v>3784721.2</v>
      </c>
      <c r="N23" s="28">
        <v>114393.1881</v>
      </c>
      <c r="O23" s="34">
        <v>3899114.3881</v>
      </c>
      <c r="P23" s="54">
        <v>3919760.116006081</v>
      </c>
      <c r="Q23" s="35"/>
      <c r="R23" s="36">
        <v>20645.727906080894</v>
      </c>
      <c r="S23" s="55">
        <v>0.00529497876981787</v>
      </c>
      <c r="T23" s="35"/>
      <c r="U23" s="37">
        <v>5692.978249779736</v>
      </c>
      <c r="V23" s="37">
        <v>5783.9147121751939</v>
      </c>
      <c r="W23" s="55">
        <v>0.015973442793141945</v>
      </c>
      <c r="X23" s="38"/>
      <c r="Y23" s="56"/>
    </row>
    <row r="24" spans="1:25" ht="15">
      <c r="A24" s="26">
        <v>8732082</v>
      </c>
      <c r="B24" s="27" t="s">
        <v>51</v>
      </c>
      <c r="C24" s="27" t="s">
        <v>352</v>
      </c>
      <c r="D24" s="27" t="s">
        <v>673</v>
      </c>
      <c r="E24" s="27" t="s">
        <v>674</v>
      </c>
      <c r="F24" s="28">
        <v>13585.5</v>
      </c>
      <c r="G24" s="28">
        <v>12861.5</v>
      </c>
      <c r="H24" s="29"/>
      <c r="I24" s="30">
        <v>193</v>
      </c>
      <c r="J24" s="31">
        <v>186</v>
      </c>
      <c r="K24" s="32">
        <v>-7</v>
      </c>
      <c r="L24" s="33"/>
      <c r="M24" s="28">
        <v>913575.414578112</v>
      </c>
      <c r="N24" s="28">
        <v>29145.4838</v>
      </c>
      <c r="O24" s="34">
        <v>942720.898378112</v>
      </c>
      <c r="P24" s="54">
        <v>937738.01663105527</v>
      </c>
      <c r="Q24" s="35"/>
      <c r="R24" s="36">
        <v>-4982.88174705673</v>
      </c>
      <c r="S24" s="55">
        <v>-0.00528563836404756</v>
      </c>
      <c r="T24" s="35"/>
      <c r="U24" s="37">
        <v>4814.173048591254</v>
      </c>
      <c r="V24" s="37">
        <v>4972.4543904895445</v>
      </c>
      <c r="W24" s="55">
        <v>0.032878199495676115</v>
      </c>
      <c r="X24" s="38"/>
      <c r="Y24" s="56"/>
    </row>
    <row r="25" spans="1:25" ht="15">
      <c r="A25" s="26">
        <v>8732060</v>
      </c>
      <c r="B25" s="27" t="s">
        <v>43</v>
      </c>
      <c r="C25" s="27" t="s">
        <v>352</v>
      </c>
      <c r="D25" s="27" t="s">
        <v>671</v>
      </c>
      <c r="E25" s="27" t="s">
        <v>672</v>
      </c>
      <c r="F25" s="28">
        <v>8872.5</v>
      </c>
      <c r="G25" s="28">
        <v>8592.5</v>
      </c>
      <c r="H25" s="29"/>
      <c r="I25" s="30">
        <v>96</v>
      </c>
      <c r="J25" s="31">
        <v>104</v>
      </c>
      <c r="K25" s="32">
        <v>8</v>
      </c>
      <c r="L25" s="33"/>
      <c r="M25" s="28">
        <v>576915.83189043135</v>
      </c>
      <c r="N25" s="28">
        <v>16172.0163</v>
      </c>
      <c r="O25" s="34">
        <v>593087.84819043137</v>
      </c>
      <c r="P25" s="54">
        <v>630256.53085136833</v>
      </c>
      <c r="Q25" s="35"/>
      <c r="R25" s="36">
        <v>37168.68266093696</v>
      </c>
      <c r="S25" s="55">
        <v>0.0626697761121598</v>
      </c>
      <c r="T25" s="35"/>
      <c r="U25" s="37">
        <v>6085.576543650327</v>
      </c>
      <c r="V25" s="37">
        <v>5977.5387581862342</v>
      </c>
      <c r="W25" s="55">
        <v>-0.017753089569930585</v>
      </c>
      <c r="X25" s="38"/>
      <c r="Y25" s="56"/>
    </row>
    <row r="26" spans="1:25" ht="15">
      <c r="A26" s="26">
        <v>8732312</v>
      </c>
      <c r="B26" s="27" t="s">
        <v>78</v>
      </c>
      <c r="C26" s="27" t="s">
        <v>352</v>
      </c>
      <c r="D26" s="27" t="s">
        <v>354</v>
      </c>
      <c r="E26" s="27" t="s">
        <v>354</v>
      </c>
      <c r="F26" s="28">
        <v>71760</v>
      </c>
      <c r="G26" s="28">
        <v>6064</v>
      </c>
      <c r="H26" s="29"/>
      <c r="I26" s="30">
        <v>193</v>
      </c>
      <c r="J26" s="31">
        <v>187</v>
      </c>
      <c r="K26" s="32">
        <v>-6</v>
      </c>
      <c r="L26" s="33"/>
      <c r="M26" s="28">
        <v>967158.57684515615</v>
      </c>
      <c r="N26" s="28">
        <v>25615.7364</v>
      </c>
      <c r="O26" s="34">
        <v>992774.3132451562</v>
      </c>
      <c r="P26" s="54">
        <v>906262.41271009517</v>
      </c>
      <c r="Q26" s="35"/>
      <c r="R26" s="36">
        <v>-86511.900535061024</v>
      </c>
      <c r="S26" s="55">
        <v>-0.087141558137491554</v>
      </c>
      <c r="T26" s="35"/>
      <c r="U26" s="37">
        <v>4772.0948872806021</v>
      </c>
      <c r="V26" s="37">
        <v>4813.895255134199</v>
      </c>
      <c r="W26" s="55">
        <v>0.0087593329221115068</v>
      </c>
      <c r="X26" s="38"/>
      <c r="Y26" s="56"/>
    </row>
    <row r="27" spans="1:25" ht="15">
      <c r="A27" s="26">
        <v>8732200</v>
      </c>
      <c r="B27" s="27" t="s">
        <v>198</v>
      </c>
      <c r="C27" s="27" t="s">
        <v>352</v>
      </c>
      <c r="D27" s="27" t="s">
        <v>675</v>
      </c>
      <c r="E27" s="27" t="s">
        <v>676</v>
      </c>
      <c r="F27" s="28">
        <v>5553.4</v>
      </c>
      <c r="G27" s="28">
        <v>4531.2</v>
      </c>
      <c r="H27" s="29"/>
      <c r="I27" s="30">
        <v>283</v>
      </c>
      <c r="J27" s="31">
        <v>281</v>
      </c>
      <c r="K27" s="32">
        <v>-2</v>
      </c>
      <c r="L27" s="33"/>
      <c r="M27" s="28">
        <v>1212548.4</v>
      </c>
      <c r="N27" s="28">
        <v>35577.0178</v>
      </c>
      <c r="O27" s="34">
        <v>1248125.4178</v>
      </c>
      <c r="P27" s="54">
        <v>1244759.5062981679</v>
      </c>
      <c r="Q27" s="35"/>
      <c r="R27" s="36">
        <v>-3365.9115018320736</v>
      </c>
      <c r="S27" s="55">
        <v>-0.0026967734602865276</v>
      </c>
      <c r="T27" s="35"/>
      <c r="U27" s="37">
        <v>4390.7138438162547</v>
      </c>
      <c r="V27" s="37">
        <v>4413.6238658297789</v>
      </c>
      <c r="W27" s="55">
        <v>0.0052178353744892709</v>
      </c>
      <c r="X27" s="38"/>
      <c r="Y27" s="56"/>
    </row>
    <row r="28" spans="1:25" ht="15">
      <c r="A28" s="26">
        <v>8734002</v>
      </c>
      <c r="B28" s="27" t="s">
        <v>237</v>
      </c>
      <c r="C28" s="27" t="s">
        <v>350</v>
      </c>
      <c r="D28" s="27" t="s">
        <v>675</v>
      </c>
      <c r="E28" s="27" t="s">
        <v>676</v>
      </c>
      <c r="F28" s="28">
        <v>69960</v>
      </c>
      <c r="G28" s="28">
        <v>52224</v>
      </c>
      <c r="H28" s="29"/>
      <c r="I28" s="30">
        <v>1333</v>
      </c>
      <c r="J28" s="31">
        <v>1402</v>
      </c>
      <c r="K28" s="32">
        <v>69</v>
      </c>
      <c r="L28" s="33"/>
      <c r="M28" s="28">
        <v>7434785</v>
      </c>
      <c r="N28" s="28">
        <v>229846.8197</v>
      </c>
      <c r="O28" s="34">
        <v>7664631.8197</v>
      </c>
      <c r="P28" s="54">
        <v>8196401.6166168414</v>
      </c>
      <c r="Q28" s="35"/>
      <c r="R28" s="36">
        <v>531769.79691684153</v>
      </c>
      <c r="S28" s="55">
        <v>0.06937969225737127</v>
      </c>
      <c r="T28" s="35"/>
      <c r="U28" s="37">
        <v>5697.4282218304579</v>
      </c>
      <c r="V28" s="37">
        <v>5808.971195875065</v>
      </c>
      <c r="W28" s="55">
        <v>0.019577776095048502</v>
      </c>
      <c r="X28" s="38"/>
      <c r="Y28" s="56"/>
    </row>
    <row r="29" spans="1:25" ht="15">
      <c r="A29" s="26">
        <v>8733002</v>
      </c>
      <c r="B29" s="27" t="s">
        <v>216</v>
      </c>
      <c r="C29" s="27" t="s">
        <v>352</v>
      </c>
      <c r="D29" s="27" t="s">
        <v>355</v>
      </c>
      <c r="E29" s="27" t="s">
        <v>355</v>
      </c>
      <c r="F29" s="28">
        <v>4460.6</v>
      </c>
      <c r="G29" s="28">
        <v>4300.8</v>
      </c>
      <c r="H29" s="29"/>
      <c r="I29" s="30">
        <v>206</v>
      </c>
      <c r="J29" s="31">
        <v>206</v>
      </c>
      <c r="K29" s="32">
        <v>0</v>
      </c>
      <c r="L29" s="33"/>
      <c r="M29" s="28">
        <v>883050.6</v>
      </c>
      <c r="N29" s="28">
        <v>25429.3739</v>
      </c>
      <c r="O29" s="34">
        <v>908479.9739</v>
      </c>
      <c r="P29" s="54">
        <v>912201.11114284035</v>
      </c>
      <c r="Q29" s="35"/>
      <c r="R29" s="36">
        <v>3721.13724284037</v>
      </c>
      <c r="S29" s="55">
        <v>0.004096003599139292</v>
      </c>
      <c r="T29" s="35"/>
      <c r="U29" s="37">
        <v>4388.443562621359</v>
      </c>
      <c r="V29" s="37">
        <v>4407.283063800196</v>
      </c>
      <c r="W29" s="55">
        <v>0.0042929801671150155</v>
      </c>
      <c r="X29" s="38"/>
      <c r="Y29" s="56"/>
    </row>
    <row r="30" spans="1:25" ht="15">
      <c r="A30" s="26">
        <v>8733942</v>
      </c>
      <c r="B30" s="27" t="s">
        <v>140</v>
      </c>
      <c r="C30" s="27" t="s">
        <v>352</v>
      </c>
      <c r="D30" s="27" t="s">
        <v>351</v>
      </c>
      <c r="E30" s="27" t="s">
        <v>353</v>
      </c>
      <c r="F30" s="28">
        <v>65000</v>
      </c>
      <c r="G30" s="28">
        <v>63000</v>
      </c>
      <c r="H30" s="29"/>
      <c r="I30" s="30">
        <v>553</v>
      </c>
      <c r="J30" s="31">
        <v>602</v>
      </c>
      <c r="K30" s="32">
        <v>49</v>
      </c>
      <c r="L30" s="33"/>
      <c r="M30" s="28">
        <v>2423545</v>
      </c>
      <c r="N30" s="28">
        <v>68560.1524</v>
      </c>
      <c r="O30" s="34">
        <v>2492105.1524</v>
      </c>
      <c r="P30" s="54">
        <v>2714810</v>
      </c>
      <c r="Q30" s="35"/>
      <c r="R30" s="36">
        <v>222704.84759999998</v>
      </c>
      <c r="S30" s="55">
        <v>0.089364145564052963</v>
      </c>
      <c r="T30" s="35"/>
      <c r="U30" s="37">
        <v>4388.9785757685349</v>
      </c>
      <c r="V30" s="37">
        <v>4405</v>
      </c>
      <c r="W30" s="55">
        <v>0.0036503764953237715</v>
      </c>
      <c r="X30" s="38"/>
      <c r="Y30" s="56"/>
    </row>
    <row r="31" spans="1:25" ht="15">
      <c r="A31" s="26">
        <v>8733081</v>
      </c>
      <c r="B31" s="27" t="s">
        <v>121</v>
      </c>
      <c r="C31" s="27" t="s">
        <v>352</v>
      </c>
      <c r="D31" s="27" t="s">
        <v>351</v>
      </c>
      <c r="E31" s="27" t="s">
        <v>670</v>
      </c>
      <c r="F31" s="28">
        <v>11154</v>
      </c>
      <c r="G31" s="28">
        <v>10802</v>
      </c>
      <c r="H31" s="29"/>
      <c r="I31" s="30">
        <v>108</v>
      </c>
      <c r="J31" s="31">
        <v>109</v>
      </c>
      <c r="K31" s="32">
        <v>1</v>
      </c>
      <c r="L31" s="33"/>
      <c r="M31" s="28">
        <v>556575.4081029084</v>
      </c>
      <c r="N31" s="28">
        <v>15284.7684</v>
      </c>
      <c r="O31" s="34">
        <v>571860.17650290835</v>
      </c>
      <c r="P31" s="54">
        <v>577334.524480052</v>
      </c>
      <c r="Q31" s="35"/>
      <c r="R31" s="36">
        <v>5474.3479771435959</v>
      </c>
      <c r="S31" s="55">
        <v>0.0095728784798774225</v>
      </c>
      <c r="T31" s="35"/>
      <c r="U31" s="37">
        <v>5191.7238565084108</v>
      </c>
      <c r="V31" s="37">
        <v>5197.5460961472654</v>
      </c>
      <c r="W31" s="55">
        <v>0.0011214463249149494</v>
      </c>
      <c r="X31" s="38"/>
      <c r="Y31" s="56"/>
    </row>
    <row r="32" spans="1:25" ht="15">
      <c r="A32" s="26">
        <v>8733063</v>
      </c>
      <c r="B32" s="27" t="s">
        <v>221</v>
      </c>
      <c r="C32" s="27" t="s">
        <v>352</v>
      </c>
      <c r="D32" s="27" t="s">
        <v>351</v>
      </c>
      <c r="E32" s="27" t="s">
        <v>353</v>
      </c>
      <c r="F32" s="28">
        <v>4434.4</v>
      </c>
      <c r="G32" s="28">
        <v>4275.2</v>
      </c>
      <c r="H32" s="29"/>
      <c r="I32" s="30">
        <v>343</v>
      </c>
      <c r="J32" s="31">
        <v>325</v>
      </c>
      <c r="K32" s="32">
        <v>-18</v>
      </c>
      <c r="L32" s="33"/>
      <c r="M32" s="28">
        <v>1467329.4</v>
      </c>
      <c r="N32" s="28">
        <v>41041.2896</v>
      </c>
      <c r="O32" s="34">
        <v>1508370.6896</v>
      </c>
      <c r="P32" s="54">
        <v>1442515.5450959497</v>
      </c>
      <c r="Q32" s="35"/>
      <c r="R32" s="36">
        <v>-65855.144504050259</v>
      </c>
      <c r="S32" s="55">
        <v>-0.043659787980575369</v>
      </c>
      <c r="T32" s="35"/>
      <c r="U32" s="37">
        <v>4384.6539055393587</v>
      </c>
      <c r="V32" s="37">
        <v>4425.3549079875374</v>
      </c>
      <c r="W32" s="55">
        <v>0.0092826032168146951</v>
      </c>
      <c r="X32" s="38"/>
      <c r="Y32" s="56"/>
    </row>
    <row r="33" spans="1:25" ht="15">
      <c r="A33" s="26">
        <v>8733004</v>
      </c>
      <c r="B33" s="27" t="s">
        <v>97</v>
      </c>
      <c r="C33" s="27" t="s">
        <v>352</v>
      </c>
      <c r="D33" s="27" t="s">
        <v>675</v>
      </c>
      <c r="E33" s="27" t="s">
        <v>676</v>
      </c>
      <c r="F33" s="28">
        <v>17238</v>
      </c>
      <c r="G33" s="28">
        <v>17820.4</v>
      </c>
      <c r="H33" s="29"/>
      <c r="I33" s="30">
        <v>93</v>
      </c>
      <c r="J33" s="31">
        <v>87</v>
      </c>
      <c r="K33" s="32">
        <v>-6</v>
      </c>
      <c r="L33" s="33"/>
      <c r="M33" s="28">
        <v>514402.2982015236</v>
      </c>
      <c r="N33" s="28">
        <v>13897.1776</v>
      </c>
      <c r="O33" s="34">
        <v>528299.47580152366</v>
      </c>
      <c r="P33" s="54">
        <v>524759.065065775</v>
      </c>
      <c r="Q33" s="35"/>
      <c r="R33" s="36">
        <v>-3540.4107357487082</v>
      </c>
      <c r="S33" s="55">
        <v>-0.00670152233328886</v>
      </c>
      <c r="T33" s="35"/>
      <c r="U33" s="37">
        <v>5495.2846860378886</v>
      </c>
      <c r="V33" s="37">
        <v>5826.8812076525855</v>
      </c>
      <c r="W33" s="55">
        <v>0.060342009660973306</v>
      </c>
      <c r="X33" s="38"/>
      <c r="Y33" s="56"/>
    </row>
    <row r="34" spans="1:25" ht="15">
      <c r="A34" s="26">
        <v>8732076</v>
      </c>
      <c r="B34" s="27" t="s">
        <v>185</v>
      </c>
      <c r="C34" s="27" t="s">
        <v>352</v>
      </c>
      <c r="D34" s="27" t="s">
        <v>671</v>
      </c>
      <c r="E34" s="27" t="s">
        <v>672</v>
      </c>
      <c r="F34" s="28">
        <v>7380.6</v>
      </c>
      <c r="G34" s="28">
        <v>7116.8</v>
      </c>
      <c r="H34" s="29"/>
      <c r="I34" s="30">
        <v>355</v>
      </c>
      <c r="J34" s="31">
        <v>330</v>
      </c>
      <c r="K34" s="32">
        <v>-25</v>
      </c>
      <c r="L34" s="33"/>
      <c r="M34" s="28">
        <v>1569377.3268776215</v>
      </c>
      <c r="N34" s="28">
        <v>50485.0098</v>
      </c>
      <c r="O34" s="34">
        <v>1619862.3366776216</v>
      </c>
      <c r="P34" s="54">
        <v>1561484.3230675182</v>
      </c>
      <c r="Q34" s="35"/>
      <c r="R34" s="36">
        <v>-58378.0136101034</v>
      </c>
      <c r="S34" s="55">
        <v>-0.036038873358731321</v>
      </c>
      <c r="T34" s="35"/>
      <c r="U34" s="37">
        <v>4542.20207514823</v>
      </c>
      <c r="V34" s="37">
        <v>4710.2046153561159</v>
      </c>
      <c r="W34" s="55">
        <v>0.036987024669615509</v>
      </c>
      <c r="X34" s="38"/>
      <c r="Y34" s="56"/>
    </row>
    <row r="35" spans="1:25" ht="15">
      <c r="A35" s="26">
        <v>8732327</v>
      </c>
      <c r="B35" s="27" t="s">
        <v>82</v>
      </c>
      <c r="C35" s="27" t="s">
        <v>352</v>
      </c>
      <c r="D35" s="27" t="s">
        <v>675</v>
      </c>
      <c r="E35" s="27" t="s">
        <v>676</v>
      </c>
      <c r="F35" s="28">
        <v>52520</v>
      </c>
      <c r="G35" s="28">
        <v>50904</v>
      </c>
      <c r="H35" s="29"/>
      <c r="I35" s="30">
        <v>417</v>
      </c>
      <c r="J35" s="31">
        <v>394</v>
      </c>
      <c r="K35" s="32">
        <v>-23</v>
      </c>
      <c r="L35" s="33"/>
      <c r="M35" s="28">
        <v>1833677.7171624715</v>
      </c>
      <c r="N35" s="28">
        <v>50291.5574</v>
      </c>
      <c r="O35" s="34">
        <v>1883969.2745624715</v>
      </c>
      <c r="P35" s="54">
        <v>1796437.0327412302</v>
      </c>
      <c r="Q35" s="35"/>
      <c r="R35" s="36">
        <v>-87532.241821241332</v>
      </c>
      <c r="S35" s="55">
        <v>-0.046461607948234507</v>
      </c>
      <c r="T35" s="35"/>
      <c r="U35" s="37">
        <v>4391.9646872001713</v>
      </c>
      <c r="V35" s="37">
        <v>4430.2868851300263</v>
      </c>
      <c r="W35" s="55">
        <v>0.0087255250575079286</v>
      </c>
      <c r="X35" s="38"/>
      <c r="Y35" s="56"/>
    </row>
    <row r="36" spans="1:25" ht="15">
      <c r="A36" s="26">
        <v>8733367</v>
      </c>
      <c r="B36" s="27" t="s">
        <v>228</v>
      </c>
      <c r="C36" s="27" t="s">
        <v>352</v>
      </c>
      <c r="D36" s="27" t="s">
        <v>351</v>
      </c>
      <c r="E36" s="27" t="s">
        <v>670</v>
      </c>
      <c r="F36" s="28">
        <v>4221.8</v>
      </c>
      <c r="G36" s="28">
        <v>4070.4</v>
      </c>
      <c r="H36" s="29"/>
      <c r="I36" s="30">
        <v>183</v>
      </c>
      <c r="J36" s="31">
        <v>189</v>
      </c>
      <c r="K36" s="32">
        <v>6</v>
      </c>
      <c r="L36" s="33"/>
      <c r="M36" s="28">
        <v>800695.293715435</v>
      </c>
      <c r="N36" s="28">
        <v>22997.545</v>
      </c>
      <c r="O36" s="34">
        <v>823692.838715435</v>
      </c>
      <c r="P36" s="54">
        <v>870143.0493853481</v>
      </c>
      <c r="Q36" s="35"/>
      <c r="R36" s="36">
        <v>46450.210669913096</v>
      </c>
      <c r="S36" s="55">
        <v>0.056392636291888981</v>
      </c>
      <c r="T36" s="35"/>
      <c r="U36" s="37">
        <v>4477.9838181171308</v>
      </c>
      <c r="V36" s="37">
        <v>4582.3949702928467</v>
      </c>
      <c r="W36" s="55">
        <v>0.023316554149500675</v>
      </c>
      <c r="X36" s="38"/>
      <c r="Y36" s="56"/>
    </row>
    <row r="37" spans="1:25" ht="15">
      <c r="A37" s="26">
        <v>8732452</v>
      </c>
      <c r="B37" s="27" t="s">
        <v>94</v>
      </c>
      <c r="C37" s="27" t="s">
        <v>352</v>
      </c>
      <c r="D37" s="27" t="s">
        <v>351</v>
      </c>
      <c r="E37" s="27" t="s">
        <v>353</v>
      </c>
      <c r="F37" s="28">
        <v>41860</v>
      </c>
      <c r="G37" s="28">
        <v>40572</v>
      </c>
      <c r="H37" s="29"/>
      <c r="I37" s="30">
        <v>354</v>
      </c>
      <c r="J37" s="31">
        <v>358</v>
      </c>
      <c r="K37" s="32">
        <v>4</v>
      </c>
      <c r="L37" s="33"/>
      <c r="M37" s="28">
        <v>1592642.6443471541</v>
      </c>
      <c r="N37" s="28">
        <v>47287.4739</v>
      </c>
      <c r="O37" s="34">
        <v>1639930.1182471542</v>
      </c>
      <c r="P37" s="54">
        <v>1701970.7787987723</v>
      </c>
      <c r="Q37" s="35"/>
      <c r="R37" s="36">
        <v>62040.660551618086</v>
      </c>
      <c r="S37" s="55">
        <v>0.037831283090239538</v>
      </c>
      <c r="T37" s="35"/>
      <c r="U37" s="37">
        <v>4514.3223679298144</v>
      </c>
      <c r="V37" s="37">
        <v>4640.7787117284142</v>
      </c>
      <c r="W37" s="55">
        <v>0.0280122537763271</v>
      </c>
      <c r="X37" s="38"/>
      <c r="Y37" s="56"/>
    </row>
    <row r="38" spans="1:25" ht="15">
      <c r="A38" s="26">
        <v>8732004</v>
      </c>
      <c r="B38" s="27" t="s">
        <v>28</v>
      </c>
      <c r="C38" s="27" t="s">
        <v>352</v>
      </c>
      <c r="D38" s="27" t="s">
        <v>355</v>
      </c>
      <c r="E38" s="27" t="s">
        <v>355</v>
      </c>
      <c r="F38" s="28">
        <v>19266</v>
      </c>
      <c r="G38" s="28">
        <v>18658</v>
      </c>
      <c r="H38" s="29"/>
      <c r="I38" s="30">
        <v>183</v>
      </c>
      <c r="J38" s="31">
        <v>194</v>
      </c>
      <c r="K38" s="32">
        <v>11</v>
      </c>
      <c r="L38" s="33"/>
      <c r="M38" s="28">
        <v>807504.96335123316</v>
      </c>
      <c r="N38" s="28">
        <v>23858.459</v>
      </c>
      <c r="O38" s="34">
        <v>831363.4223512332</v>
      </c>
      <c r="P38" s="54">
        <v>903466.37010685529</v>
      </c>
      <c r="Q38" s="35"/>
      <c r="R38" s="36">
        <v>72102.9477556221</v>
      </c>
      <c r="S38" s="55">
        <v>0.086728554344744968</v>
      </c>
      <c r="T38" s="35"/>
      <c r="U38" s="37">
        <v>4437.6908325204</v>
      </c>
      <c r="V38" s="37">
        <v>4560.8678871487382</v>
      </c>
      <c r="W38" s="55">
        <v>0.027757015816800162</v>
      </c>
      <c r="X38" s="38"/>
      <c r="Y38" s="56"/>
    </row>
    <row r="39" spans="1:25" ht="15">
      <c r="A39" s="26">
        <v>8734006</v>
      </c>
      <c r="B39" s="27" t="s">
        <v>241</v>
      </c>
      <c r="C39" s="27" t="s">
        <v>350</v>
      </c>
      <c r="D39" s="27" t="s">
        <v>355</v>
      </c>
      <c r="E39" s="27" t="s">
        <v>355</v>
      </c>
      <c r="F39" s="28">
        <v>51368.6</v>
      </c>
      <c r="G39" s="28">
        <v>50688</v>
      </c>
      <c r="H39" s="29"/>
      <c r="I39" s="30">
        <v>1216</v>
      </c>
      <c r="J39" s="31">
        <v>1299</v>
      </c>
      <c r="K39" s="32">
        <v>83</v>
      </c>
      <c r="L39" s="33"/>
      <c r="M39" s="28">
        <v>6802157.7476704037</v>
      </c>
      <c r="N39" s="28">
        <v>206064.3237</v>
      </c>
      <c r="O39" s="34">
        <v>7008222.0713704033</v>
      </c>
      <c r="P39" s="54">
        <v>7664948.54882293</v>
      </c>
      <c r="Q39" s="35"/>
      <c r="R39" s="36">
        <v>656726.4774525268</v>
      </c>
      <c r="S39" s="55">
        <v>0.093708000512048417</v>
      </c>
      <c r="T39" s="35"/>
      <c r="U39" s="37">
        <v>5721.0966047453976</v>
      </c>
      <c r="V39" s="37">
        <v>5861.6324471308162</v>
      </c>
      <c r="W39" s="55">
        <v>0.024564493854001754</v>
      </c>
      <c r="X39" s="38"/>
      <c r="Y39" s="56"/>
    </row>
    <row r="40" spans="1:25" ht="15">
      <c r="A40" s="26">
        <v>8734008</v>
      </c>
      <c r="B40" s="27" t="s">
        <v>243</v>
      </c>
      <c r="C40" s="27" t="s">
        <v>350</v>
      </c>
      <c r="D40" s="27" t="s">
        <v>354</v>
      </c>
      <c r="E40" s="27" t="s">
        <v>355</v>
      </c>
      <c r="F40" s="28">
        <v>27026</v>
      </c>
      <c r="G40" s="28">
        <v>28672</v>
      </c>
      <c r="H40" s="29"/>
      <c r="I40" s="30">
        <v>285</v>
      </c>
      <c r="J40" s="31">
        <v>293</v>
      </c>
      <c r="K40" s="32">
        <v>8</v>
      </c>
      <c r="L40" s="33"/>
      <c r="M40" s="28">
        <v>1817477.1323185714</v>
      </c>
      <c r="N40" s="28">
        <v>54311.5193</v>
      </c>
      <c r="O40" s="34">
        <v>1871788.6516185715</v>
      </c>
      <c r="P40" s="54">
        <v>1931885.0690229067</v>
      </c>
      <c r="Q40" s="35"/>
      <c r="R40" s="36">
        <v>60096.417404335225</v>
      </c>
      <c r="S40" s="55">
        <v>0.032106411881687981</v>
      </c>
      <c r="T40" s="35"/>
      <c r="U40" s="37">
        <v>6472.85140918797</v>
      </c>
      <c r="V40" s="37">
        <v>6495.607744105484</v>
      </c>
      <c r="W40" s="55">
        <v>0.0035156584755232537</v>
      </c>
      <c r="X40" s="38"/>
      <c r="Y40" s="57"/>
    </row>
    <row r="41" spans="1:25" ht="15">
      <c r="A41" s="26">
        <v>8733008</v>
      </c>
      <c r="B41" s="27" t="s">
        <v>98</v>
      </c>
      <c r="C41" s="27" t="s">
        <v>352</v>
      </c>
      <c r="D41" s="27" t="s">
        <v>355</v>
      </c>
      <c r="E41" s="27" t="s">
        <v>676</v>
      </c>
      <c r="F41" s="28">
        <v>14956.5</v>
      </c>
      <c r="G41" s="28">
        <v>14484.5</v>
      </c>
      <c r="H41" s="29"/>
      <c r="I41" s="30">
        <v>134</v>
      </c>
      <c r="J41" s="31">
        <v>127</v>
      </c>
      <c r="K41" s="32">
        <v>-7</v>
      </c>
      <c r="L41" s="33"/>
      <c r="M41" s="28">
        <v>633736.141087909</v>
      </c>
      <c r="N41" s="28">
        <v>18441.7907</v>
      </c>
      <c r="O41" s="34">
        <v>652177.931787909</v>
      </c>
      <c r="P41" s="54">
        <v>647414.35008036194</v>
      </c>
      <c r="Q41" s="35"/>
      <c r="R41" s="36">
        <v>-4763.5817075470695</v>
      </c>
      <c r="S41" s="55">
        <v>-0.0073041136097444738</v>
      </c>
      <c r="T41" s="35"/>
      <c r="U41" s="37">
        <v>4755.383819312754</v>
      </c>
      <c r="V41" s="37">
        <v>4983.6996069319839</v>
      </c>
      <c r="W41" s="55">
        <v>0.048012063020441115</v>
      </c>
      <c r="X41" s="38"/>
      <c r="Y41" s="56"/>
    </row>
    <row r="42" spans="1:25" ht="15">
      <c r="A42" s="26">
        <v>8732206</v>
      </c>
      <c r="B42" s="27" t="s">
        <v>200</v>
      </c>
      <c r="C42" s="27" t="s">
        <v>352</v>
      </c>
      <c r="D42" s="27" t="s">
        <v>671</v>
      </c>
      <c r="E42" s="27" t="s">
        <v>672</v>
      </c>
      <c r="F42" s="28">
        <v>10225.8</v>
      </c>
      <c r="G42" s="28">
        <v>9574.4</v>
      </c>
      <c r="H42" s="29"/>
      <c r="I42" s="30">
        <v>419</v>
      </c>
      <c r="J42" s="31">
        <v>407</v>
      </c>
      <c r="K42" s="32">
        <v>-12</v>
      </c>
      <c r="L42" s="33"/>
      <c r="M42" s="28">
        <v>1829859.6923671947</v>
      </c>
      <c r="N42" s="28">
        <v>54448.2527</v>
      </c>
      <c r="O42" s="34">
        <v>1884307.9450671948</v>
      </c>
      <c r="P42" s="54">
        <v>1857562.3185483906</v>
      </c>
      <c r="Q42" s="35"/>
      <c r="R42" s="36">
        <v>-26745.626518804114</v>
      </c>
      <c r="S42" s="55">
        <v>-0.014193872391622463</v>
      </c>
      <c r="T42" s="35"/>
      <c r="U42" s="37">
        <v>4472.7497495637108</v>
      </c>
      <c r="V42" s="37">
        <v>4540.5108563842523</v>
      </c>
      <c r="W42" s="55">
        <v>0.015149764823563219</v>
      </c>
      <c r="X42" s="38"/>
      <c r="Y42" s="56"/>
    </row>
    <row r="43" spans="1:25" ht="15">
      <c r="A43" s="26">
        <v>8733050</v>
      </c>
      <c r="B43" s="27" t="s">
        <v>109</v>
      </c>
      <c r="C43" s="27" t="s">
        <v>352</v>
      </c>
      <c r="D43" s="27" t="s">
        <v>354</v>
      </c>
      <c r="E43" s="27" t="s">
        <v>354</v>
      </c>
      <c r="F43" s="28">
        <v>39174.25</v>
      </c>
      <c r="G43" s="28">
        <v>38490.25</v>
      </c>
      <c r="H43" s="29"/>
      <c r="I43" s="30">
        <v>188</v>
      </c>
      <c r="J43" s="31">
        <v>173</v>
      </c>
      <c r="K43" s="32">
        <v>-15</v>
      </c>
      <c r="L43" s="33"/>
      <c r="M43" s="28">
        <v>931767.59362492873</v>
      </c>
      <c r="N43" s="28">
        <v>25641.0574</v>
      </c>
      <c r="O43" s="34">
        <v>957408.65102492878</v>
      </c>
      <c r="P43" s="54">
        <v>921227.21708183759</v>
      </c>
      <c r="Q43" s="35"/>
      <c r="R43" s="36">
        <v>-36181.433943091193</v>
      </c>
      <c r="S43" s="55">
        <v>-0.037791003772901052</v>
      </c>
      <c r="T43" s="35"/>
      <c r="U43" s="37">
        <v>4884.2255373666421</v>
      </c>
      <c r="V43" s="37">
        <v>5102.5258212822982</v>
      </c>
      <c r="W43" s="55">
        <v>0.044694963867977715</v>
      </c>
      <c r="X43" s="38"/>
      <c r="Y43" s="56"/>
    </row>
    <row r="44" spans="1:25" ht="15">
      <c r="A44" s="26">
        <v>8734029</v>
      </c>
      <c r="B44" s="27" t="s">
        <v>251</v>
      </c>
      <c r="C44" s="27" t="s">
        <v>350</v>
      </c>
      <c r="D44" s="27" t="s">
        <v>354</v>
      </c>
      <c r="E44" s="27" t="s">
        <v>354</v>
      </c>
      <c r="F44" s="28">
        <v>26444.2</v>
      </c>
      <c r="G44" s="28">
        <v>25497.6</v>
      </c>
      <c r="H44" s="29"/>
      <c r="I44" s="30">
        <v>1009</v>
      </c>
      <c r="J44" s="31">
        <v>1013</v>
      </c>
      <c r="K44" s="32">
        <v>4</v>
      </c>
      <c r="L44" s="33"/>
      <c r="M44" s="28">
        <v>5669645.4967508605</v>
      </c>
      <c r="N44" s="28">
        <v>174136.5684</v>
      </c>
      <c r="O44" s="34">
        <v>5843782.0651508607</v>
      </c>
      <c r="P44" s="54">
        <v>5969622.2106885528</v>
      </c>
      <c r="Q44" s="35"/>
      <c r="R44" s="36">
        <v>125840.14553769212</v>
      </c>
      <c r="S44" s="55">
        <v>0.021534024392890067</v>
      </c>
      <c r="T44" s="35"/>
      <c r="U44" s="37">
        <v>5765.4488257193862</v>
      </c>
      <c r="V44" s="37">
        <v>5867.8426561584929</v>
      </c>
      <c r="W44" s="55">
        <v>0.017759906216205209</v>
      </c>
      <c r="X44" s="38"/>
      <c r="Y44" s="56"/>
    </row>
    <row r="45" spans="1:25" ht="15">
      <c r="A45" s="26">
        <v>8732013</v>
      </c>
      <c r="B45" s="27" t="s">
        <v>149</v>
      </c>
      <c r="C45" s="27" t="s">
        <v>352</v>
      </c>
      <c r="D45" s="27" t="s">
        <v>354</v>
      </c>
      <c r="E45" s="27" t="s">
        <v>354</v>
      </c>
      <c r="F45" s="28">
        <v>1195</v>
      </c>
      <c r="G45" s="28">
        <v>1152</v>
      </c>
      <c r="H45" s="29"/>
      <c r="I45" s="30">
        <v>173</v>
      </c>
      <c r="J45" s="31">
        <v>190</v>
      </c>
      <c r="K45" s="32">
        <v>17</v>
      </c>
      <c r="L45" s="33"/>
      <c r="M45" s="28">
        <v>859002.506993007</v>
      </c>
      <c r="N45" s="28">
        <v>25200.472</v>
      </c>
      <c r="O45" s="34">
        <v>884202.978993007</v>
      </c>
      <c r="P45" s="54">
        <v>988067.50334322429</v>
      </c>
      <c r="Q45" s="35"/>
      <c r="R45" s="36">
        <v>103864.52435021731</v>
      </c>
      <c r="S45" s="55">
        <v>0.11746683376763285</v>
      </c>
      <c r="T45" s="35"/>
      <c r="U45" s="37">
        <v>5104.0923641214276</v>
      </c>
      <c r="V45" s="37">
        <v>5194.2921228590749</v>
      </c>
      <c r="W45" s="55">
        <v>0.017672046723075596</v>
      </c>
      <c r="X45" s="38"/>
      <c r="Y45" s="56"/>
    </row>
    <row r="46" spans="1:25" ht="15">
      <c r="A46" s="26">
        <v>8733009</v>
      </c>
      <c r="B46" s="27" t="s">
        <v>99</v>
      </c>
      <c r="C46" s="27" t="s">
        <v>352</v>
      </c>
      <c r="D46" s="27" t="s">
        <v>675</v>
      </c>
      <c r="E46" s="27" t="s">
        <v>676</v>
      </c>
      <c r="F46" s="28">
        <v>13055.25</v>
      </c>
      <c r="G46" s="28">
        <v>12643.25</v>
      </c>
      <c r="H46" s="29"/>
      <c r="I46" s="30">
        <v>134</v>
      </c>
      <c r="J46" s="31">
        <v>138</v>
      </c>
      <c r="K46" s="32">
        <v>4</v>
      </c>
      <c r="L46" s="33"/>
      <c r="M46" s="28">
        <v>633411.82195214531</v>
      </c>
      <c r="N46" s="28">
        <v>18527.8821</v>
      </c>
      <c r="O46" s="34">
        <v>651939.70405214536</v>
      </c>
      <c r="P46" s="54">
        <v>682364.6393765728</v>
      </c>
      <c r="Q46" s="35"/>
      <c r="R46" s="36">
        <v>30424.935324427439</v>
      </c>
      <c r="S46" s="55">
        <v>0.046668327048223317</v>
      </c>
      <c r="T46" s="35"/>
      <c r="U46" s="37">
        <v>4767.7944332249654</v>
      </c>
      <c r="V46" s="37">
        <v>4853.0535462070493</v>
      </c>
      <c r="W46" s="55">
        <v>0.017882296348169974</v>
      </c>
      <c r="X46" s="38"/>
      <c r="Y46" s="56"/>
    </row>
    <row r="47" spans="1:25" ht="15">
      <c r="A47" s="26">
        <v>8732091</v>
      </c>
      <c r="B47" s="27" t="s">
        <v>54</v>
      </c>
      <c r="C47" s="27" t="s">
        <v>352</v>
      </c>
      <c r="D47" s="27" t="s">
        <v>671</v>
      </c>
      <c r="E47" s="27" t="s">
        <v>672</v>
      </c>
      <c r="F47" s="28">
        <v>17491.5</v>
      </c>
      <c r="G47" s="28">
        <v>16939.5</v>
      </c>
      <c r="H47" s="29"/>
      <c r="I47" s="30">
        <v>177</v>
      </c>
      <c r="J47" s="31">
        <v>163</v>
      </c>
      <c r="K47" s="32">
        <v>-14</v>
      </c>
      <c r="L47" s="33"/>
      <c r="M47" s="28">
        <v>924510.79828891344</v>
      </c>
      <c r="N47" s="28">
        <v>26454.368</v>
      </c>
      <c r="O47" s="34">
        <v>950965.16628891346</v>
      </c>
      <c r="P47" s="54">
        <v>911740.56552467425</v>
      </c>
      <c r="Q47" s="35"/>
      <c r="R47" s="36">
        <v>-39224.600764239207</v>
      </c>
      <c r="S47" s="55">
        <v>-0.041247147797548615</v>
      </c>
      <c r="T47" s="35"/>
      <c r="U47" s="37">
        <v>5273.86252140629</v>
      </c>
      <c r="V47" s="37">
        <v>5489.5770891084312</v>
      </c>
      <c r="W47" s="55">
        <v>0.040902576968316555</v>
      </c>
      <c r="X47" s="38"/>
      <c r="Y47" s="56"/>
    </row>
    <row r="48" spans="1:25" ht="15">
      <c r="A48" s="26">
        <v>8732065</v>
      </c>
      <c r="B48" s="27" t="s">
        <v>45</v>
      </c>
      <c r="C48" s="27" t="s">
        <v>352</v>
      </c>
      <c r="D48" s="27" t="s">
        <v>671</v>
      </c>
      <c r="E48" s="27" t="s">
        <v>672</v>
      </c>
      <c r="F48" s="28">
        <v>19773</v>
      </c>
      <c r="G48" s="28">
        <v>19149</v>
      </c>
      <c r="H48" s="29"/>
      <c r="I48" s="30">
        <v>182</v>
      </c>
      <c r="J48" s="31">
        <v>195</v>
      </c>
      <c r="K48" s="32">
        <v>13</v>
      </c>
      <c r="L48" s="33"/>
      <c r="M48" s="28">
        <v>831148.9617834395</v>
      </c>
      <c r="N48" s="28">
        <v>25568.133</v>
      </c>
      <c r="O48" s="34">
        <v>856717.09478343953</v>
      </c>
      <c r="P48" s="54">
        <v>918390.83905044221</v>
      </c>
      <c r="Q48" s="35"/>
      <c r="R48" s="36">
        <v>61673.744267002679</v>
      </c>
      <c r="S48" s="55">
        <v>0.07198845995082255</v>
      </c>
      <c r="T48" s="35"/>
      <c r="U48" s="37">
        <v>4598.5939273815357</v>
      </c>
      <c r="V48" s="37">
        <v>4611.4966105150879</v>
      </c>
      <c r="W48" s="55">
        <v>0.0028057887557162782</v>
      </c>
      <c r="X48" s="38"/>
      <c r="Y48" s="56"/>
    </row>
    <row r="49" spans="1:25" ht="15">
      <c r="A49" s="26">
        <v>8734031</v>
      </c>
      <c r="B49" s="27" t="s">
        <v>252</v>
      </c>
      <c r="C49" s="27" t="s">
        <v>350</v>
      </c>
      <c r="D49" s="27" t="s">
        <v>354</v>
      </c>
      <c r="E49" s="27" t="s">
        <v>354</v>
      </c>
      <c r="F49" s="28">
        <v>15607.38</v>
      </c>
      <c r="G49" s="28">
        <v>17305.6</v>
      </c>
      <c r="H49" s="29"/>
      <c r="I49" s="30">
        <v>549</v>
      </c>
      <c r="J49" s="31">
        <v>562</v>
      </c>
      <c r="K49" s="32">
        <v>13</v>
      </c>
      <c r="L49" s="33"/>
      <c r="M49" s="28">
        <v>3396516.1634611255</v>
      </c>
      <c r="N49" s="28">
        <v>109191.2419</v>
      </c>
      <c r="O49" s="34">
        <v>3505707.4053611252</v>
      </c>
      <c r="P49" s="54">
        <v>3759335.4246803392</v>
      </c>
      <c r="Q49" s="35"/>
      <c r="R49" s="36">
        <v>253628.01931921393</v>
      </c>
      <c r="S49" s="55">
        <v>0.072347172765003631</v>
      </c>
      <c r="T49" s="35"/>
      <c r="U49" s="37">
        <v>6357.194946012979</v>
      </c>
      <c r="V49" s="37">
        <v>6658.4160581500691</v>
      </c>
      <c r="W49" s="55">
        <v>0.047382708048933748</v>
      </c>
      <c r="X49" s="38"/>
      <c r="Y49" s="56"/>
    </row>
    <row r="50" spans="1:25" ht="15">
      <c r="A50" s="26">
        <v>8732119</v>
      </c>
      <c r="B50" s="27" t="s">
        <v>59</v>
      </c>
      <c r="C50" s="27" t="s">
        <v>352</v>
      </c>
      <c r="D50" s="27" t="s">
        <v>354</v>
      </c>
      <c r="E50" s="27" t="s">
        <v>354</v>
      </c>
      <c r="F50" s="28">
        <v>34580</v>
      </c>
      <c r="G50" s="28">
        <v>33516</v>
      </c>
      <c r="H50" s="29"/>
      <c r="I50" s="30">
        <v>206</v>
      </c>
      <c r="J50" s="31">
        <v>214</v>
      </c>
      <c r="K50" s="32">
        <v>8</v>
      </c>
      <c r="L50" s="33"/>
      <c r="M50" s="28">
        <v>1044068.0217600513</v>
      </c>
      <c r="N50" s="28">
        <v>28184.2987</v>
      </c>
      <c r="O50" s="34">
        <v>1072252.3204600513</v>
      </c>
      <c r="P50" s="54">
        <v>1111247.7980930784</v>
      </c>
      <c r="Q50" s="35"/>
      <c r="R50" s="36">
        <v>38995.477633027127</v>
      </c>
      <c r="S50" s="55">
        <v>0.036367818366013015</v>
      </c>
      <c r="T50" s="35"/>
      <c r="U50" s="37">
        <v>5037.2442740779188</v>
      </c>
      <c r="V50" s="37">
        <v>5036.1298976312073</v>
      </c>
      <c r="W50" s="55">
        <v>-0.00022122739856912993</v>
      </c>
      <c r="X50" s="38"/>
      <c r="Y50" s="56"/>
    </row>
    <row r="51" spans="1:25" ht="15">
      <c r="A51" s="26">
        <v>8735406</v>
      </c>
      <c r="B51" s="27" t="s">
        <v>263</v>
      </c>
      <c r="C51" s="27" t="s">
        <v>350</v>
      </c>
      <c r="D51" s="27" t="s">
        <v>355</v>
      </c>
      <c r="E51" s="27" t="s">
        <v>355</v>
      </c>
      <c r="F51" s="28">
        <v>51056.16</v>
      </c>
      <c r="G51" s="28">
        <v>55808</v>
      </c>
      <c r="H51" s="29"/>
      <c r="I51" s="30">
        <v>1428</v>
      </c>
      <c r="J51" s="31">
        <v>1481</v>
      </c>
      <c r="K51" s="32">
        <v>53</v>
      </c>
      <c r="L51" s="33"/>
      <c r="M51" s="28">
        <v>7940756.16</v>
      </c>
      <c r="N51" s="28">
        <v>228049.0287</v>
      </c>
      <c r="O51" s="34">
        <v>8168805.1887</v>
      </c>
      <c r="P51" s="54">
        <v>8519723</v>
      </c>
      <c r="Q51" s="35"/>
      <c r="R51" s="36">
        <v>350917.81130000018</v>
      </c>
      <c r="S51" s="55">
        <v>0.042958278866220084</v>
      </c>
      <c r="T51" s="35"/>
      <c r="U51" s="37">
        <v>5684.6981993697473</v>
      </c>
      <c r="V51" s="37">
        <v>5715</v>
      </c>
      <c r="W51" s="55">
        <v>0.0053304150136962835</v>
      </c>
      <c r="X51" s="38"/>
      <c r="Y51" s="56"/>
    </row>
    <row r="52" spans="1:25" ht="15">
      <c r="A52" s="26">
        <v>8733011</v>
      </c>
      <c r="B52" s="27" t="s">
        <v>100</v>
      </c>
      <c r="C52" s="27" t="s">
        <v>352</v>
      </c>
      <c r="D52" s="27" t="s">
        <v>355</v>
      </c>
      <c r="E52" s="27" t="s">
        <v>355</v>
      </c>
      <c r="F52" s="28">
        <v>18125.25</v>
      </c>
      <c r="G52" s="28">
        <v>17553.25</v>
      </c>
      <c r="H52" s="29"/>
      <c r="I52" s="30">
        <v>107</v>
      </c>
      <c r="J52" s="31">
        <v>109</v>
      </c>
      <c r="K52" s="32">
        <v>2</v>
      </c>
      <c r="L52" s="33"/>
      <c r="M52" s="28">
        <v>569627.359629732</v>
      </c>
      <c r="N52" s="28">
        <v>15444.7972</v>
      </c>
      <c r="O52" s="34">
        <v>585072.156829732</v>
      </c>
      <c r="P52" s="54">
        <v>614477.1150290817</v>
      </c>
      <c r="Q52" s="35"/>
      <c r="R52" s="36">
        <v>29404.958199349698</v>
      </c>
      <c r="S52" s="55">
        <v>0.050258686652742461</v>
      </c>
      <c r="T52" s="35"/>
      <c r="U52" s="37">
        <v>5298.5692227077761</v>
      </c>
      <c r="V52" s="37">
        <v>5476.3657342117585</v>
      </c>
      <c r="W52" s="55">
        <v>0.03355557019846226</v>
      </c>
      <c r="X52" s="38"/>
      <c r="Y52" s="56"/>
    </row>
    <row r="53" spans="1:25" ht="15">
      <c r="A53" s="26">
        <v>8732006</v>
      </c>
      <c r="B53" s="27" t="s">
        <v>29</v>
      </c>
      <c r="C53" s="27" t="s">
        <v>352</v>
      </c>
      <c r="D53" s="27" t="s">
        <v>355</v>
      </c>
      <c r="E53" s="27" t="s">
        <v>355</v>
      </c>
      <c r="F53" s="28">
        <v>66126.48</v>
      </c>
      <c r="G53" s="28">
        <v>61715.53</v>
      </c>
      <c r="H53" s="29"/>
      <c r="I53" s="30">
        <v>484</v>
      </c>
      <c r="J53" s="31">
        <v>482</v>
      </c>
      <c r="K53" s="32">
        <v>-2</v>
      </c>
      <c r="L53" s="33"/>
      <c r="M53" s="28">
        <v>2132427.9215841587</v>
      </c>
      <c r="N53" s="28">
        <v>58768.0153</v>
      </c>
      <c r="O53" s="34">
        <v>2191195.9368841588</v>
      </c>
      <c r="P53" s="54">
        <v>2188476.8616684773</v>
      </c>
      <c r="Q53" s="35"/>
      <c r="R53" s="36">
        <v>-2719.075215681456</v>
      </c>
      <c r="S53" s="55">
        <v>-0.0012409092084881884</v>
      </c>
      <c r="T53" s="35"/>
      <c r="U53" s="37">
        <v>4390.6393737276012</v>
      </c>
      <c r="V53" s="37">
        <v>4412.3679080258871</v>
      </c>
      <c r="W53" s="55">
        <v>0.0049488314682147655</v>
      </c>
      <c r="X53" s="38"/>
      <c r="Y53" s="56"/>
    </row>
    <row r="54" spans="1:25" ht="15">
      <c r="A54" s="26">
        <v>8734038</v>
      </c>
      <c r="B54" s="27" t="s">
        <v>253</v>
      </c>
      <c r="C54" s="27" t="s">
        <v>350</v>
      </c>
      <c r="D54" s="27" t="s">
        <v>355</v>
      </c>
      <c r="E54" s="27" t="s">
        <v>355</v>
      </c>
      <c r="F54" s="28">
        <v>40090</v>
      </c>
      <c r="G54" s="28">
        <v>38656</v>
      </c>
      <c r="H54" s="29"/>
      <c r="I54" s="30">
        <v>872</v>
      </c>
      <c r="J54" s="31">
        <v>874</v>
      </c>
      <c r="K54" s="32">
        <v>2</v>
      </c>
      <c r="L54" s="33"/>
      <c r="M54" s="28">
        <v>4857890</v>
      </c>
      <c r="N54" s="28">
        <v>145711.2138</v>
      </c>
      <c r="O54" s="34">
        <v>5003601.2138</v>
      </c>
      <c r="P54" s="54">
        <v>5141631.5195943229</v>
      </c>
      <c r="Q54" s="35"/>
      <c r="R54" s="36">
        <v>138030.30579432286</v>
      </c>
      <c r="S54" s="55">
        <v>0.027586192403509978</v>
      </c>
      <c r="T54" s="35"/>
      <c r="U54" s="37">
        <v>5692.1000158256884</v>
      </c>
      <c r="V54" s="37">
        <v>5838.6447592612394</v>
      </c>
      <c r="W54" s="55">
        <v>0.025745286103215713</v>
      </c>
      <c r="X54" s="38"/>
      <c r="Y54" s="56"/>
    </row>
    <row r="55" spans="1:25" ht="15">
      <c r="A55" s="26">
        <v>8732451</v>
      </c>
      <c r="B55" s="27" t="s">
        <v>214</v>
      </c>
      <c r="C55" s="27" t="s">
        <v>352</v>
      </c>
      <c r="D55" s="27" t="s">
        <v>351</v>
      </c>
      <c r="E55" s="27" t="s">
        <v>353</v>
      </c>
      <c r="F55" s="28">
        <v>6903</v>
      </c>
      <c r="G55" s="28">
        <v>6656</v>
      </c>
      <c r="H55" s="29"/>
      <c r="I55" s="30">
        <v>189</v>
      </c>
      <c r="J55" s="31">
        <v>200</v>
      </c>
      <c r="K55" s="32">
        <v>11</v>
      </c>
      <c r="L55" s="33"/>
      <c r="M55" s="28">
        <v>860418.35627762321</v>
      </c>
      <c r="N55" s="28">
        <v>25739.3029</v>
      </c>
      <c r="O55" s="34">
        <v>886157.65917762322</v>
      </c>
      <c r="P55" s="54">
        <v>976193.60306622076</v>
      </c>
      <c r="Q55" s="35"/>
      <c r="R55" s="36">
        <v>90035.94388859754</v>
      </c>
      <c r="S55" s="55">
        <v>0.10160262449478029</v>
      </c>
      <c r="T55" s="35"/>
      <c r="U55" s="37">
        <v>4652.1410538498585</v>
      </c>
      <c r="V55" s="37">
        <v>4847.688015331104</v>
      </c>
      <c r="W55" s="55">
        <v>0.042033755902440122</v>
      </c>
      <c r="X55" s="38"/>
      <c r="Y55" s="56"/>
    </row>
    <row r="56" spans="1:25" ht="15">
      <c r="A56" s="26">
        <v>8734045</v>
      </c>
      <c r="B56" s="27" t="s">
        <v>269</v>
      </c>
      <c r="C56" s="27" t="s">
        <v>350</v>
      </c>
      <c r="D56" s="27" t="s">
        <v>671</v>
      </c>
      <c r="E56" s="27" t="s">
        <v>672</v>
      </c>
      <c r="F56" s="28">
        <v>28577.78</v>
      </c>
      <c r="G56" s="28">
        <v>31488</v>
      </c>
      <c r="H56" s="29"/>
      <c r="I56" s="30">
        <v>1214.5</v>
      </c>
      <c r="J56" s="31">
        <v>1291.5</v>
      </c>
      <c r="K56" s="32">
        <v>77</v>
      </c>
      <c r="L56" s="33"/>
      <c r="M56" s="28">
        <v>6845110.7335674195</v>
      </c>
      <c r="N56" s="28">
        <v>210004.1913</v>
      </c>
      <c r="O56" s="34">
        <v>7055114.9248674195</v>
      </c>
      <c r="P56" s="54">
        <v>7666307.9755991371</v>
      </c>
      <c r="Q56" s="35"/>
      <c r="R56" s="36">
        <v>611193.05073171761</v>
      </c>
      <c r="S56" s="55">
        <v>0.086631196974187238</v>
      </c>
      <c r="T56" s="35"/>
      <c r="U56" s="37">
        <v>5785.5390241806663</v>
      </c>
      <c r="V56" s="37">
        <v>5911.5911541611595</v>
      </c>
      <c r="W56" s="55">
        <v>0.021787447885781807</v>
      </c>
      <c r="X56" s="38"/>
      <c r="Y56" s="56"/>
    </row>
    <row r="57" spans="1:25" ht="15">
      <c r="A57" s="26">
        <v>8735203</v>
      </c>
      <c r="B57" s="27" t="s">
        <v>232</v>
      </c>
      <c r="C57" s="27" t="s">
        <v>352</v>
      </c>
      <c r="D57" s="27" t="s">
        <v>351</v>
      </c>
      <c r="E57" s="27" t="s">
        <v>353</v>
      </c>
      <c r="F57" s="28">
        <v>5469.2</v>
      </c>
      <c r="G57" s="28">
        <v>5273.6</v>
      </c>
      <c r="H57" s="29"/>
      <c r="I57" s="30">
        <v>283</v>
      </c>
      <c r="J57" s="31">
        <v>259</v>
      </c>
      <c r="K57" s="32">
        <v>-24</v>
      </c>
      <c r="L57" s="33"/>
      <c r="M57" s="28">
        <v>1231285.0320699709</v>
      </c>
      <c r="N57" s="28">
        <v>34285.6468</v>
      </c>
      <c r="O57" s="34">
        <v>1265570.6788699708</v>
      </c>
      <c r="P57" s="54">
        <v>1174533.4527029595</v>
      </c>
      <c r="Q57" s="35"/>
      <c r="R57" s="36">
        <v>-91037.226167011308</v>
      </c>
      <c r="S57" s="55">
        <v>-0.071933735260284737</v>
      </c>
      <c r="T57" s="35"/>
      <c r="U57" s="37">
        <v>4452.655402367388</v>
      </c>
      <c r="V57" s="37">
        <v>4514.5168058029321</v>
      </c>
      <c r="W57" s="55">
        <v>0.013893148659708471</v>
      </c>
      <c r="X57" s="38"/>
      <c r="Y57" s="56"/>
    </row>
    <row r="58" spans="1:25" ht="15">
      <c r="A58" s="26">
        <v>8735204</v>
      </c>
      <c r="B58" s="27" t="s">
        <v>233</v>
      </c>
      <c r="C58" s="27" t="s">
        <v>352</v>
      </c>
      <c r="D58" s="27" t="s">
        <v>351</v>
      </c>
      <c r="E58" s="27" t="s">
        <v>353</v>
      </c>
      <c r="F58" s="28">
        <v>7062.2</v>
      </c>
      <c r="G58" s="28">
        <v>6809.6</v>
      </c>
      <c r="H58" s="29"/>
      <c r="I58" s="30">
        <v>446</v>
      </c>
      <c r="J58" s="31">
        <v>438</v>
      </c>
      <c r="K58" s="32">
        <v>-8</v>
      </c>
      <c r="L58" s="33"/>
      <c r="M58" s="28">
        <v>1909252.2</v>
      </c>
      <c r="N58" s="28">
        <v>54432.0473</v>
      </c>
      <c r="O58" s="34">
        <v>1963684.2473</v>
      </c>
      <c r="P58" s="54">
        <v>1939608.1705990261</v>
      </c>
      <c r="Q58" s="35"/>
      <c r="R58" s="36">
        <v>-24076.07670097379</v>
      </c>
      <c r="S58" s="55">
        <v>-0.012260666007825641</v>
      </c>
      <c r="T58" s="35"/>
      <c r="U58" s="37">
        <v>4387.0449491031386</v>
      </c>
      <c r="V58" s="37">
        <v>4412.78212465531</v>
      </c>
      <c r="W58" s="55">
        <v>0.0058666313773314029</v>
      </c>
      <c r="X58" s="38"/>
      <c r="Y58" s="56"/>
    </row>
    <row r="59" spans="1:25" ht="15">
      <c r="A59" s="26">
        <v>8732057</v>
      </c>
      <c r="B59" s="27" t="s">
        <v>178</v>
      </c>
      <c r="C59" s="27" t="s">
        <v>352</v>
      </c>
      <c r="D59" s="27" t="s">
        <v>675</v>
      </c>
      <c r="E59" s="27" t="s">
        <v>676</v>
      </c>
      <c r="F59" s="28">
        <v>5310</v>
      </c>
      <c r="G59" s="28">
        <v>5120</v>
      </c>
      <c r="H59" s="29"/>
      <c r="I59" s="30">
        <v>191</v>
      </c>
      <c r="J59" s="31">
        <v>194</v>
      </c>
      <c r="K59" s="32">
        <v>3</v>
      </c>
      <c r="L59" s="33"/>
      <c r="M59" s="28">
        <v>820999.90456852794</v>
      </c>
      <c r="N59" s="28">
        <v>24127.8745</v>
      </c>
      <c r="O59" s="34">
        <v>845127.779068528</v>
      </c>
      <c r="P59" s="54">
        <v>861939.6351587245</v>
      </c>
      <c r="Q59" s="35"/>
      <c r="R59" s="36">
        <v>16811.856090196525</v>
      </c>
      <c r="S59" s="55">
        <v>0.019892679552819811</v>
      </c>
      <c r="T59" s="35"/>
      <c r="U59" s="37">
        <v>4396.9517228718742</v>
      </c>
      <c r="V59" s="37">
        <v>4416.5960575191984</v>
      </c>
      <c r="W59" s="55">
        <v>0.0044677167013545387</v>
      </c>
      <c r="X59" s="38"/>
      <c r="Y59" s="56"/>
    </row>
    <row r="60" spans="1:25" ht="15">
      <c r="A60" s="26">
        <v>8732052</v>
      </c>
      <c r="B60" s="27" t="s">
        <v>175</v>
      </c>
      <c r="C60" s="27" t="s">
        <v>352</v>
      </c>
      <c r="D60" s="27" t="s">
        <v>675</v>
      </c>
      <c r="E60" s="27" t="s">
        <v>672</v>
      </c>
      <c r="F60" s="28">
        <v>5995</v>
      </c>
      <c r="G60" s="28">
        <v>5632</v>
      </c>
      <c r="H60" s="29"/>
      <c r="I60" s="30">
        <v>153</v>
      </c>
      <c r="J60" s="31">
        <v>162</v>
      </c>
      <c r="K60" s="32">
        <v>9</v>
      </c>
      <c r="L60" s="33"/>
      <c r="M60" s="28">
        <v>698167.36363636353</v>
      </c>
      <c r="N60" s="28">
        <v>21169.3688</v>
      </c>
      <c r="O60" s="34">
        <v>719336.73243636359</v>
      </c>
      <c r="P60" s="54">
        <v>777483.6256098391</v>
      </c>
      <c r="Q60" s="35"/>
      <c r="R60" s="36">
        <v>58146.893173475517</v>
      </c>
      <c r="S60" s="55">
        <v>0.080834038568466271</v>
      </c>
      <c r="T60" s="35"/>
      <c r="U60" s="37">
        <v>4662.3642642899576</v>
      </c>
      <c r="V60" s="37">
        <v>4764.516207468143</v>
      </c>
      <c r="W60" s="55">
        <v>0.021909901798233322</v>
      </c>
      <c r="X60" s="38"/>
      <c r="Y60" s="56"/>
    </row>
    <row r="61" spans="1:25" ht="15">
      <c r="A61" s="26">
        <v>8733012</v>
      </c>
      <c r="B61" s="27" t="s">
        <v>101</v>
      </c>
      <c r="C61" s="27" t="s">
        <v>352</v>
      </c>
      <c r="D61" s="27" t="s">
        <v>355</v>
      </c>
      <c r="E61" s="27" t="s">
        <v>355</v>
      </c>
      <c r="F61" s="28">
        <v>9633</v>
      </c>
      <c r="G61" s="28">
        <v>9329</v>
      </c>
      <c r="H61" s="29"/>
      <c r="I61" s="30">
        <v>56</v>
      </c>
      <c r="J61" s="31">
        <v>64</v>
      </c>
      <c r="K61" s="32">
        <v>8</v>
      </c>
      <c r="L61" s="33"/>
      <c r="M61" s="28">
        <v>401890.26203208556</v>
      </c>
      <c r="N61" s="28">
        <v>9917.7293</v>
      </c>
      <c r="O61" s="34">
        <v>411807.99133208557</v>
      </c>
      <c r="P61" s="54">
        <v>455482.48221845</v>
      </c>
      <c r="Q61" s="35"/>
      <c r="R61" s="36">
        <v>43674.490886364423</v>
      </c>
      <c r="S61" s="55">
        <v>0.1060554719812247</v>
      </c>
      <c r="T61" s="35"/>
      <c r="U61" s="37">
        <v>7181.6962737872427</v>
      </c>
      <c r="V61" s="37">
        <v>6971.1481596632811</v>
      </c>
      <c r="W61" s="55">
        <v>-0.02931732366522509</v>
      </c>
      <c r="X61" s="38"/>
      <c r="Y61" s="56"/>
    </row>
    <row r="62" spans="1:25" ht="15">
      <c r="A62" s="26">
        <v>8733041</v>
      </c>
      <c r="B62" s="27" t="s">
        <v>108</v>
      </c>
      <c r="C62" s="27" t="s">
        <v>352</v>
      </c>
      <c r="D62" s="27" t="s">
        <v>355</v>
      </c>
      <c r="E62" s="27" t="s">
        <v>355</v>
      </c>
      <c r="F62" s="28">
        <v>18959.54</v>
      </c>
      <c r="G62" s="28">
        <v>15471.46</v>
      </c>
      <c r="H62" s="29"/>
      <c r="I62" s="30">
        <v>183</v>
      </c>
      <c r="J62" s="31">
        <v>181</v>
      </c>
      <c r="K62" s="32">
        <v>-2</v>
      </c>
      <c r="L62" s="33"/>
      <c r="M62" s="28">
        <v>826825.403425926</v>
      </c>
      <c r="N62" s="28">
        <v>23255.8192</v>
      </c>
      <c r="O62" s="34">
        <v>850081.222625926</v>
      </c>
      <c r="P62" s="54">
        <v>867062.01990088809</v>
      </c>
      <c r="Q62" s="35"/>
      <c r="R62" s="36">
        <v>16980.797274962068</v>
      </c>
      <c r="S62" s="55">
        <v>0.019975499779312716</v>
      </c>
      <c r="T62" s="35"/>
      <c r="U62" s="37">
        <v>4541.6485389394866</v>
      </c>
      <c r="V62" s="37">
        <v>4704.9202204468957</v>
      </c>
      <c r="W62" s="55">
        <v>0.03594987152958657</v>
      </c>
      <c r="X62" s="38"/>
      <c r="Y62" s="56"/>
    </row>
    <row r="63" spans="1:25" ht="15">
      <c r="A63" s="26">
        <v>8732061</v>
      </c>
      <c r="B63" s="27" t="s">
        <v>180</v>
      </c>
      <c r="C63" s="27" t="s">
        <v>352</v>
      </c>
      <c r="D63" s="27" t="s">
        <v>351</v>
      </c>
      <c r="E63" s="27" t="s">
        <v>353</v>
      </c>
      <c r="F63" s="28">
        <v>2870.4</v>
      </c>
      <c r="G63" s="28">
        <v>2611.2</v>
      </c>
      <c r="H63" s="29"/>
      <c r="I63" s="30">
        <v>91</v>
      </c>
      <c r="J63" s="31">
        <v>96</v>
      </c>
      <c r="K63" s="32">
        <v>5</v>
      </c>
      <c r="L63" s="33"/>
      <c r="M63" s="28">
        <v>481865.09025680122</v>
      </c>
      <c r="N63" s="28">
        <v>14389.4179</v>
      </c>
      <c r="O63" s="34">
        <v>496254.50815680122</v>
      </c>
      <c r="P63" s="54">
        <v>523986.4625252831</v>
      </c>
      <c r="Q63" s="35"/>
      <c r="R63" s="36">
        <v>27731.954368481878</v>
      </c>
      <c r="S63" s="55">
        <v>0.055882523811188092</v>
      </c>
      <c r="T63" s="35"/>
      <c r="U63" s="37">
        <v>5421.8033863384744</v>
      </c>
      <c r="V63" s="37">
        <v>5430.9923179716989</v>
      </c>
      <c r="W63" s="55">
        <v>0.0016948109288466931</v>
      </c>
      <c r="X63" s="38"/>
      <c r="Y63" s="56"/>
    </row>
    <row r="64" spans="1:25" ht="15">
      <c r="A64" s="26">
        <v>8732246</v>
      </c>
      <c r="B64" s="27" t="s">
        <v>73</v>
      </c>
      <c r="C64" s="27" t="s">
        <v>352</v>
      </c>
      <c r="D64" s="27" t="s">
        <v>351</v>
      </c>
      <c r="E64" s="27" t="s">
        <v>353</v>
      </c>
      <c r="F64" s="28">
        <v>21420.75</v>
      </c>
      <c r="G64" s="28">
        <v>20744.75</v>
      </c>
      <c r="H64" s="29"/>
      <c r="I64" s="30">
        <v>166</v>
      </c>
      <c r="J64" s="31">
        <v>163</v>
      </c>
      <c r="K64" s="32">
        <v>-3</v>
      </c>
      <c r="L64" s="33"/>
      <c r="M64" s="28">
        <v>765953.99033313512</v>
      </c>
      <c r="N64" s="28">
        <v>21930.0117</v>
      </c>
      <c r="O64" s="34">
        <v>787884.00203313516</v>
      </c>
      <c r="P64" s="54">
        <v>810349.81647632143</v>
      </c>
      <c r="Q64" s="35"/>
      <c r="R64" s="36">
        <v>22465.814443186275</v>
      </c>
      <c r="S64" s="55">
        <v>0.028514114241707189</v>
      </c>
      <c r="T64" s="35"/>
      <c r="U64" s="37">
        <v>4617.2485062237056</v>
      </c>
      <c r="V64" s="37">
        <v>4844.2028618179229</v>
      </c>
      <c r="W64" s="55">
        <v>0.049153593376726382</v>
      </c>
      <c r="X64" s="38"/>
      <c r="Y64" s="56"/>
    </row>
    <row r="65" spans="1:25" ht="15">
      <c r="A65" s="26">
        <v>8733046</v>
      </c>
      <c r="B65" s="27" t="s">
        <v>219</v>
      </c>
      <c r="C65" s="27" t="s">
        <v>352</v>
      </c>
      <c r="D65" s="27" t="s">
        <v>671</v>
      </c>
      <c r="E65" s="27" t="s">
        <v>672</v>
      </c>
      <c r="F65" s="28">
        <v>4374.2</v>
      </c>
      <c r="G65" s="28">
        <v>4121.6</v>
      </c>
      <c r="H65" s="29"/>
      <c r="I65" s="30">
        <v>204</v>
      </c>
      <c r="J65" s="31">
        <v>206</v>
      </c>
      <c r="K65" s="32">
        <v>2</v>
      </c>
      <c r="L65" s="33"/>
      <c r="M65" s="28">
        <v>975211.478106509</v>
      </c>
      <c r="N65" s="28">
        <v>29193.0873</v>
      </c>
      <c r="O65" s="34">
        <v>1004404.565406509</v>
      </c>
      <c r="P65" s="54">
        <v>1038441.1762991581</v>
      </c>
      <c r="Q65" s="35"/>
      <c r="R65" s="36">
        <v>34036.610892649158</v>
      </c>
      <c r="S65" s="55">
        <v>0.033887351835038347</v>
      </c>
      <c r="T65" s="35"/>
      <c r="U65" s="37">
        <v>4902.1096343456329</v>
      </c>
      <c r="V65" s="37">
        <v>5020.9688169862047</v>
      </c>
      <c r="W65" s="55">
        <v>0.024246537002724125</v>
      </c>
      <c r="X65" s="38"/>
      <c r="Y65" s="56"/>
    </row>
    <row r="66" spans="1:25" ht="15">
      <c r="A66" s="26">
        <v>8732092</v>
      </c>
      <c r="B66" s="27" t="s">
        <v>194</v>
      </c>
      <c r="C66" s="27" t="s">
        <v>352</v>
      </c>
      <c r="D66" s="27" t="s">
        <v>671</v>
      </c>
      <c r="E66" s="27" t="s">
        <v>672</v>
      </c>
      <c r="F66" s="28">
        <v>5310</v>
      </c>
      <c r="G66" s="28">
        <v>5120</v>
      </c>
      <c r="H66" s="29"/>
      <c r="I66" s="30">
        <v>207</v>
      </c>
      <c r="J66" s="31">
        <v>204</v>
      </c>
      <c r="K66" s="32">
        <v>-3</v>
      </c>
      <c r="L66" s="33"/>
      <c r="M66" s="28">
        <v>1020930.2468436455</v>
      </c>
      <c r="N66" s="28">
        <v>28799.0926</v>
      </c>
      <c r="O66" s="34">
        <v>1049729.3394436454</v>
      </c>
      <c r="P66" s="54">
        <v>1054573.7241891939</v>
      </c>
      <c r="Q66" s="35"/>
      <c r="R66" s="36">
        <v>4844.3847455484793</v>
      </c>
      <c r="S66" s="55">
        <v>0.0046148893467300766</v>
      </c>
      <c r="T66" s="35"/>
      <c r="U66" s="37">
        <v>5045.5040552833116</v>
      </c>
      <c r="V66" s="37">
        <v>5144.3810009274212</v>
      </c>
      <c r="W66" s="55">
        <v>0.019597040168974261</v>
      </c>
      <c r="X66" s="38"/>
      <c r="Y66" s="56"/>
    </row>
    <row r="67" spans="1:25" ht="15">
      <c r="A67" s="26">
        <v>8733308</v>
      </c>
      <c r="B67" s="27" t="s">
        <v>124</v>
      </c>
      <c r="C67" s="27" t="s">
        <v>352</v>
      </c>
      <c r="D67" s="27" t="s">
        <v>355</v>
      </c>
      <c r="E67" s="27" t="s">
        <v>355</v>
      </c>
      <c r="F67" s="28">
        <v>3068</v>
      </c>
      <c r="G67" s="28">
        <v>2973.5999999999995</v>
      </c>
      <c r="H67" s="29"/>
      <c r="I67" s="30">
        <v>112</v>
      </c>
      <c r="J67" s="31">
        <v>124</v>
      </c>
      <c r="K67" s="32">
        <v>12</v>
      </c>
      <c r="L67" s="33"/>
      <c r="M67" s="28">
        <v>559433.9357747701</v>
      </c>
      <c r="N67" s="28">
        <v>15247.2934</v>
      </c>
      <c r="O67" s="34">
        <v>574681.22917477007</v>
      </c>
      <c r="P67" s="54">
        <v>643543.55441433168</v>
      </c>
      <c r="Q67" s="35"/>
      <c r="R67" s="36">
        <v>68862.325239561615</v>
      </c>
      <c r="S67" s="55">
        <v>0.1198269958085223</v>
      </c>
      <c r="T67" s="35"/>
      <c r="U67" s="37">
        <v>5103.6895462033044</v>
      </c>
      <c r="V67" s="37">
        <v>5165.8867291478364</v>
      </c>
      <c r="W67" s="55">
        <v>0.012186709709018485</v>
      </c>
      <c r="X67" s="38"/>
      <c r="Y67" s="56"/>
    </row>
    <row r="68" spans="1:25" ht="15">
      <c r="A68" s="26">
        <v>8734012</v>
      </c>
      <c r="B68" s="27" t="s">
        <v>247</v>
      </c>
      <c r="C68" s="27" t="s">
        <v>350</v>
      </c>
      <c r="D68" s="27" t="s">
        <v>675</v>
      </c>
      <c r="E68" s="27" t="s">
        <v>676</v>
      </c>
      <c r="F68" s="28">
        <v>42480</v>
      </c>
      <c r="G68" s="28">
        <v>40960</v>
      </c>
      <c r="H68" s="29"/>
      <c r="I68" s="30">
        <v>1193</v>
      </c>
      <c r="J68" s="31">
        <v>1325</v>
      </c>
      <c r="K68" s="32">
        <v>132</v>
      </c>
      <c r="L68" s="33"/>
      <c r="M68" s="28">
        <v>6670603.2270925241</v>
      </c>
      <c r="N68" s="28">
        <v>196473.7417</v>
      </c>
      <c r="O68" s="34">
        <v>6867076.9687925242</v>
      </c>
      <c r="P68" s="54">
        <v>7680025.7700112509</v>
      </c>
      <c r="Q68" s="35"/>
      <c r="R68" s="36">
        <v>812948.80121872667</v>
      </c>
      <c r="S68" s="55">
        <v>0.11838352837942225</v>
      </c>
      <c r="T68" s="35"/>
      <c r="U68" s="37">
        <v>5720.5339218713534</v>
      </c>
      <c r="V68" s="37">
        <v>5765.3326566122651</v>
      </c>
      <c r="W68" s="55">
        <v>0.00783121564398602</v>
      </c>
      <c r="X68" s="38"/>
      <c r="Y68" s="56"/>
    </row>
    <row r="69" spans="1:25" ht="15">
      <c r="A69" s="26">
        <v>8732444</v>
      </c>
      <c r="B69" s="27" t="s">
        <v>91</v>
      </c>
      <c r="C69" s="27" t="s">
        <v>352</v>
      </c>
      <c r="D69" s="27" t="s">
        <v>675</v>
      </c>
      <c r="E69" s="27" t="s">
        <v>676</v>
      </c>
      <c r="F69" s="28">
        <v>49660</v>
      </c>
      <c r="G69" s="28">
        <v>48132</v>
      </c>
      <c r="H69" s="29"/>
      <c r="I69" s="30">
        <v>376</v>
      </c>
      <c r="J69" s="31">
        <v>371</v>
      </c>
      <c r="K69" s="32">
        <v>-5</v>
      </c>
      <c r="L69" s="33"/>
      <c r="M69" s="28">
        <v>1656298.97721519</v>
      </c>
      <c r="N69" s="28">
        <v>44025.1163</v>
      </c>
      <c r="O69" s="34">
        <v>1700324.09351519</v>
      </c>
      <c r="P69" s="54">
        <v>1686058.5744338075</v>
      </c>
      <c r="Q69" s="35"/>
      <c r="R69" s="36">
        <v>-14265.519081382547</v>
      </c>
      <c r="S69" s="55">
        <v>-0.0083898823381903121</v>
      </c>
      <c r="T69" s="35"/>
      <c r="U69" s="37">
        <v>4390.0640784978459</v>
      </c>
      <c r="V69" s="37">
        <v>4414.8964270453034</v>
      </c>
      <c r="W69" s="55">
        <v>0.0056564888583481524</v>
      </c>
      <c r="X69" s="38"/>
      <c r="Y69" s="56"/>
    </row>
    <row r="70" spans="1:25" ht="15">
      <c r="A70" s="26">
        <v>8733362</v>
      </c>
      <c r="B70" s="27" t="s">
        <v>226</v>
      </c>
      <c r="C70" s="27" t="s">
        <v>352</v>
      </c>
      <c r="D70" s="27" t="s">
        <v>675</v>
      </c>
      <c r="E70" s="27" t="s">
        <v>676</v>
      </c>
      <c r="F70" s="28">
        <v>8877.4</v>
      </c>
      <c r="G70" s="28">
        <v>8652.8</v>
      </c>
      <c r="H70" s="29"/>
      <c r="I70" s="30">
        <v>315</v>
      </c>
      <c r="J70" s="31">
        <v>282</v>
      </c>
      <c r="K70" s="32">
        <v>-33</v>
      </c>
      <c r="L70" s="33"/>
      <c r="M70" s="28">
        <v>1367304.633695652</v>
      </c>
      <c r="N70" s="28">
        <v>41131.4324</v>
      </c>
      <c r="O70" s="34">
        <v>1408436.0660956521</v>
      </c>
      <c r="P70" s="54">
        <v>1321085.5001872643</v>
      </c>
      <c r="Q70" s="35"/>
      <c r="R70" s="36">
        <v>-87350.565908387769</v>
      </c>
      <c r="S70" s="55">
        <v>-0.062019546368571529</v>
      </c>
      <c r="T70" s="35"/>
      <c r="U70" s="37">
        <v>4443.0433844306417</v>
      </c>
      <c r="V70" s="37">
        <v>4654.016667330724</v>
      </c>
      <c r="W70" s="55">
        <v>0.047483957424178436</v>
      </c>
      <c r="X70" s="38"/>
      <c r="Y70" s="56"/>
    </row>
    <row r="71" spans="1:25" ht="15">
      <c r="A71" s="26">
        <v>8732037</v>
      </c>
      <c r="B71" s="27" t="s">
        <v>165</v>
      </c>
      <c r="C71" s="27" t="s">
        <v>352</v>
      </c>
      <c r="D71" s="27" t="s">
        <v>351</v>
      </c>
      <c r="E71" s="27" t="s">
        <v>353</v>
      </c>
      <c r="F71" s="28">
        <v>4884.8</v>
      </c>
      <c r="G71" s="28">
        <v>4710.4</v>
      </c>
      <c r="H71" s="29"/>
      <c r="I71" s="30">
        <v>270</v>
      </c>
      <c r="J71" s="31">
        <v>241</v>
      </c>
      <c r="K71" s="32">
        <v>-29</v>
      </c>
      <c r="L71" s="33"/>
      <c r="M71" s="28">
        <v>1156434.8</v>
      </c>
      <c r="N71" s="28">
        <v>31848.7538</v>
      </c>
      <c r="O71" s="34">
        <v>1188283.5538</v>
      </c>
      <c r="P71" s="54">
        <v>1083568.6999568387</v>
      </c>
      <c r="Q71" s="35"/>
      <c r="R71" s="36">
        <v>-104714.85384316137</v>
      </c>
      <c r="S71" s="55">
        <v>-0.088122783075045327</v>
      </c>
      <c r="T71" s="35"/>
      <c r="U71" s="37">
        <v>4382.9583474074079</v>
      </c>
      <c r="V71" s="37">
        <v>4476.5904562524429</v>
      </c>
      <c r="W71" s="55">
        <v>0.02136276492347227</v>
      </c>
      <c r="X71" s="38"/>
      <c r="Y71" s="56"/>
    </row>
    <row r="72" spans="1:25" ht="15">
      <c r="A72" s="26">
        <v>8734014</v>
      </c>
      <c r="B72" s="27" t="s">
        <v>248</v>
      </c>
      <c r="C72" s="27" t="s">
        <v>350</v>
      </c>
      <c r="D72" s="27" t="s">
        <v>351</v>
      </c>
      <c r="E72" s="27" t="s">
        <v>353</v>
      </c>
      <c r="F72" s="28">
        <v>15658</v>
      </c>
      <c r="G72" s="28">
        <v>32768</v>
      </c>
      <c r="H72" s="29"/>
      <c r="I72" s="30">
        <v>638</v>
      </c>
      <c r="J72" s="31">
        <v>707</v>
      </c>
      <c r="K72" s="32">
        <v>69</v>
      </c>
      <c r="L72" s="33"/>
      <c r="M72" s="28">
        <v>3850991.2709236061</v>
      </c>
      <c r="N72" s="28">
        <v>122184.9662</v>
      </c>
      <c r="O72" s="34">
        <v>3973176.2371236063</v>
      </c>
      <c r="P72" s="54">
        <v>4515107.959556967</v>
      </c>
      <c r="Q72" s="35"/>
      <c r="R72" s="36">
        <v>541931.72243336076</v>
      </c>
      <c r="S72" s="55">
        <v>0.13639760486076349</v>
      </c>
      <c r="T72" s="35"/>
      <c r="U72" s="37">
        <v>6203.0066412595706</v>
      </c>
      <c r="V72" s="37">
        <v>6339.9433657099962</v>
      </c>
      <c r="W72" s="55">
        <v>0.022075862943557879</v>
      </c>
      <c r="X72" s="38"/>
      <c r="Y72" s="56"/>
    </row>
    <row r="73" spans="1:25" ht="15">
      <c r="A73" s="26">
        <v>8733074</v>
      </c>
      <c r="B73" s="27" t="s">
        <v>120</v>
      </c>
      <c r="C73" s="27" t="s">
        <v>352</v>
      </c>
      <c r="D73" s="27" t="s">
        <v>351</v>
      </c>
      <c r="E73" s="27" t="s">
        <v>353</v>
      </c>
      <c r="F73" s="28">
        <v>20026.5</v>
      </c>
      <c r="G73" s="28">
        <v>19394.5</v>
      </c>
      <c r="H73" s="29"/>
      <c r="I73" s="30">
        <v>178</v>
      </c>
      <c r="J73" s="31">
        <v>198</v>
      </c>
      <c r="K73" s="32">
        <v>20</v>
      </c>
      <c r="L73" s="33"/>
      <c r="M73" s="28">
        <v>801720.05994716519</v>
      </c>
      <c r="N73" s="28">
        <v>24055.9628</v>
      </c>
      <c r="O73" s="34">
        <v>825776.02274716517</v>
      </c>
      <c r="P73" s="54">
        <v>926358.68884153885</v>
      </c>
      <c r="Q73" s="35"/>
      <c r="R73" s="36">
        <v>100582.66609437368</v>
      </c>
      <c r="S73" s="55">
        <v>0.12180381038402943</v>
      </c>
      <c r="T73" s="35"/>
      <c r="U73" s="37">
        <v>4526.6827120627258</v>
      </c>
      <c r="V73" s="37">
        <v>4580.6272163714084</v>
      </c>
      <c r="W73" s="55">
        <v>0.011917005838498682</v>
      </c>
      <c r="X73" s="38"/>
      <c r="Y73" s="56"/>
    </row>
    <row r="74" spans="1:25" ht="15">
      <c r="A74" s="26">
        <v>8732055</v>
      </c>
      <c r="B74" s="27" t="s">
        <v>177</v>
      </c>
      <c r="C74" s="27" t="s">
        <v>352</v>
      </c>
      <c r="D74" s="27" t="s">
        <v>351</v>
      </c>
      <c r="E74" s="27" t="s">
        <v>670</v>
      </c>
      <c r="F74" s="28">
        <v>3510.4</v>
      </c>
      <c r="G74" s="28">
        <v>2867.2</v>
      </c>
      <c r="H74" s="29"/>
      <c r="I74" s="30">
        <v>103</v>
      </c>
      <c r="J74" s="31">
        <v>110</v>
      </c>
      <c r="K74" s="32">
        <v>7</v>
      </c>
      <c r="L74" s="33"/>
      <c r="M74" s="28">
        <v>549371.10611096222</v>
      </c>
      <c r="N74" s="28">
        <v>17118.0088</v>
      </c>
      <c r="O74" s="34">
        <v>566489.11491096218</v>
      </c>
      <c r="P74" s="54">
        <v>621234.92879156035</v>
      </c>
      <c r="Q74" s="35"/>
      <c r="R74" s="36">
        <v>54745.813880598173</v>
      </c>
      <c r="S74" s="55">
        <v>0.096640539843740575</v>
      </c>
      <c r="T74" s="35"/>
      <c r="U74" s="37">
        <v>5465.8127661258459</v>
      </c>
      <c r="V74" s="37">
        <v>5621.5248071960032</v>
      </c>
      <c r="W74" s="55">
        <v>0.0284883598712302</v>
      </c>
      <c r="X74" s="38"/>
      <c r="Y74" s="56"/>
    </row>
    <row r="75" spans="1:25" ht="15">
      <c r="A75" s="26">
        <v>8732336</v>
      </c>
      <c r="B75" s="27" t="s">
        <v>88</v>
      </c>
      <c r="C75" s="27" t="s">
        <v>352</v>
      </c>
      <c r="D75" s="27" t="s">
        <v>354</v>
      </c>
      <c r="E75" s="27" t="s">
        <v>354</v>
      </c>
      <c r="F75" s="28">
        <v>11648</v>
      </c>
      <c r="G75" s="28">
        <v>11289.599999999997</v>
      </c>
      <c r="H75" s="29"/>
      <c r="I75" s="30">
        <v>374</v>
      </c>
      <c r="J75" s="31">
        <v>375</v>
      </c>
      <c r="K75" s="32">
        <v>1</v>
      </c>
      <c r="L75" s="33"/>
      <c r="M75" s="28">
        <v>1618364.6900212313</v>
      </c>
      <c r="N75" s="28">
        <v>49510.6577</v>
      </c>
      <c r="O75" s="34">
        <v>1667875.3477212314</v>
      </c>
      <c r="P75" s="54">
        <v>1734919.07394739</v>
      </c>
      <c r="Q75" s="35"/>
      <c r="R75" s="36">
        <v>67043.726226158673</v>
      </c>
      <c r="S75" s="55">
        <v>0.040197084463031683</v>
      </c>
      <c r="T75" s="35"/>
      <c r="U75" s="37">
        <v>4428.4153682385868</v>
      </c>
      <c r="V75" s="37">
        <v>4596.3452638597064</v>
      </c>
      <c r="W75" s="55">
        <v>0.037920990164008517</v>
      </c>
      <c r="X75" s="38"/>
      <c r="Y75" s="56"/>
    </row>
    <row r="76" spans="1:25" ht="15">
      <c r="A76" s="26">
        <v>8732009</v>
      </c>
      <c r="B76" s="27" t="s">
        <v>148</v>
      </c>
      <c r="C76" s="27" t="s">
        <v>352</v>
      </c>
      <c r="D76" s="27" t="s">
        <v>355</v>
      </c>
      <c r="E76" s="27" t="s">
        <v>676</v>
      </c>
      <c r="F76" s="28">
        <v>2867.6</v>
      </c>
      <c r="G76" s="28">
        <v>2764.8</v>
      </c>
      <c r="H76" s="29"/>
      <c r="I76" s="30">
        <v>165</v>
      </c>
      <c r="J76" s="31">
        <v>150</v>
      </c>
      <c r="K76" s="32">
        <v>-15</v>
      </c>
      <c r="L76" s="33"/>
      <c r="M76" s="28">
        <v>797139.52675232152</v>
      </c>
      <c r="N76" s="28">
        <v>23467.5028</v>
      </c>
      <c r="O76" s="34">
        <v>820607.02955232153</v>
      </c>
      <c r="P76" s="54">
        <v>779325.61046693125</v>
      </c>
      <c r="Q76" s="35"/>
      <c r="R76" s="36">
        <v>-41281.419085390284</v>
      </c>
      <c r="S76" s="55">
        <v>-0.050305953518228058</v>
      </c>
      <c r="T76" s="35"/>
      <c r="U76" s="37">
        <v>4955.9965427413426</v>
      </c>
      <c r="V76" s="37">
        <v>5177.0720697795414</v>
      </c>
      <c r="W76" s="55">
        <v>0.044607683869753834</v>
      </c>
      <c r="X76" s="38"/>
      <c r="Y76" s="56"/>
    </row>
    <row r="77" spans="1:25" ht="15">
      <c r="A77" s="26">
        <v>8732010</v>
      </c>
      <c r="B77" s="27" t="s">
        <v>30</v>
      </c>
      <c r="C77" s="27" t="s">
        <v>352</v>
      </c>
      <c r="D77" s="27" t="s">
        <v>355</v>
      </c>
      <c r="E77" s="27" t="s">
        <v>355</v>
      </c>
      <c r="F77" s="28">
        <v>12675</v>
      </c>
      <c r="G77" s="28">
        <v>12275</v>
      </c>
      <c r="H77" s="29"/>
      <c r="I77" s="30">
        <v>93</v>
      </c>
      <c r="J77" s="31">
        <v>110</v>
      </c>
      <c r="K77" s="32">
        <v>17</v>
      </c>
      <c r="L77" s="33"/>
      <c r="M77" s="28">
        <v>505933.88296467107</v>
      </c>
      <c r="N77" s="28">
        <v>13897.1776</v>
      </c>
      <c r="O77" s="34">
        <v>519831.06056467106</v>
      </c>
      <c r="P77" s="54">
        <v>587654.11240013083</v>
      </c>
      <c r="Q77" s="35"/>
      <c r="R77" s="36">
        <v>67823.051835459773</v>
      </c>
      <c r="S77" s="55">
        <v>0.13047133382485146</v>
      </c>
      <c r="T77" s="35"/>
      <c r="U77" s="37">
        <v>5453.2909738136677</v>
      </c>
      <c r="V77" s="37">
        <v>5230.7192036375527</v>
      </c>
      <c r="W77" s="55">
        <v>-0.040814211316595711</v>
      </c>
      <c r="X77" s="38"/>
      <c r="Y77" s="56"/>
    </row>
    <row r="78" spans="1:25" ht="15">
      <c r="A78" s="26">
        <v>8732208</v>
      </c>
      <c r="B78" s="27" t="s">
        <v>64</v>
      </c>
      <c r="C78" s="27" t="s">
        <v>352</v>
      </c>
      <c r="D78" s="27" t="s">
        <v>351</v>
      </c>
      <c r="E78" s="27" t="s">
        <v>353</v>
      </c>
      <c r="F78" s="28">
        <v>25654.28</v>
      </c>
      <c r="G78" s="28">
        <v>20004.22</v>
      </c>
      <c r="H78" s="29"/>
      <c r="I78" s="30">
        <v>228</v>
      </c>
      <c r="J78" s="31">
        <v>207</v>
      </c>
      <c r="K78" s="32">
        <v>-21</v>
      </c>
      <c r="L78" s="33"/>
      <c r="M78" s="28">
        <v>1002665.6637209303</v>
      </c>
      <c r="N78" s="28">
        <v>29140.4196</v>
      </c>
      <c r="O78" s="34">
        <v>1031806.0833209304</v>
      </c>
      <c r="P78" s="54">
        <v>973033.45400439738</v>
      </c>
      <c r="Q78" s="35"/>
      <c r="R78" s="36">
        <v>-58772.629316532984</v>
      </c>
      <c r="S78" s="55">
        <v>-0.056960925377925395</v>
      </c>
      <c r="T78" s="35"/>
      <c r="U78" s="37">
        <v>4412.946505793554</v>
      </c>
      <c r="V78" s="37">
        <v>4604.0059613739</v>
      </c>
      <c r="W78" s="55">
        <v>0.043295212241869059</v>
      </c>
      <c r="X78" s="38"/>
      <c r="Y78" s="56"/>
    </row>
    <row r="79" spans="1:25" ht="15">
      <c r="A79" s="26">
        <v>8733065</v>
      </c>
      <c r="B79" s="27" t="s">
        <v>115</v>
      </c>
      <c r="C79" s="27" t="s">
        <v>352</v>
      </c>
      <c r="D79" s="27" t="s">
        <v>351</v>
      </c>
      <c r="E79" s="27" t="s">
        <v>670</v>
      </c>
      <c r="F79" s="28">
        <v>12294.75</v>
      </c>
      <c r="G79" s="28">
        <v>11906.75</v>
      </c>
      <c r="H79" s="29"/>
      <c r="I79" s="30">
        <v>94</v>
      </c>
      <c r="J79" s="31">
        <v>95</v>
      </c>
      <c r="K79" s="32">
        <v>1</v>
      </c>
      <c r="L79" s="33"/>
      <c r="M79" s="28">
        <v>473880.39922518411</v>
      </c>
      <c r="N79" s="28">
        <v>13995.4231</v>
      </c>
      <c r="O79" s="34">
        <v>487875.82232518413</v>
      </c>
      <c r="P79" s="54">
        <v>509050.73721979943</v>
      </c>
      <c r="Q79" s="35"/>
      <c r="R79" s="36">
        <v>21174.9148946153</v>
      </c>
      <c r="S79" s="55">
        <v>0.043402263292526048</v>
      </c>
      <c r="T79" s="35"/>
      <c r="U79" s="37">
        <v>5059.3731098423841</v>
      </c>
      <c r="V79" s="37">
        <v>5233.0946023136785</v>
      </c>
      <c r="W79" s="55">
        <v>0.034336564767943424</v>
      </c>
      <c r="X79" s="38"/>
      <c r="Y79" s="56"/>
    </row>
    <row r="80" spans="1:25" ht="15">
      <c r="A80" s="26">
        <v>8733014</v>
      </c>
      <c r="B80" s="27" t="s">
        <v>102</v>
      </c>
      <c r="C80" s="27" t="s">
        <v>352</v>
      </c>
      <c r="D80" s="27" t="s">
        <v>675</v>
      </c>
      <c r="E80" s="27" t="s">
        <v>676</v>
      </c>
      <c r="F80" s="28">
        <v>46020</v>
      </c>
      <c r="G80" s="28">
        <v>44604</v>
      </c>
      <c r="H80" s="29"/>
      <c r="I80" s="30">
        <v>408</v>
      </c>
      <c r="J80" s="31">
        <v>413</v>
      </c>
      <c r="K80" s="32">
        <v>5</v>
      </c>
      <c r="L80" s="33"/>
      <c r="M80" s="28">
        <v>1786140</v>
      </c>
      <c r="N80" s="28">
        <v>47943.7942</v>
      </c>
      <c r="O80" s="34">
        <v>1834083.7942</v>
      </c>
      <c r="P80" s="54">
        <v>1863869</v>
      </c>
      <c r="Q80" s="35"/>
      <c r="R80" s="36">
        <v>29785.205800000113</v>
      </c>
      <c r="S80" s="55">
        <v>0.016239828242412435</v>
      </c>
      <c r="T80" s="35"/>
      <c r="U80" s="37">
        <v>4382.5092995098039</v>
      </c>
      <c r="V80" s="37">
        <v>4405</v>
      </c>
      <c r="W80" s="55">
        <v>0.0051319230498180013</v>
      </c>
      <c r="X80" s="38"/>
      <c r="Y80" s="56"/>
    </row>
    <row r="81" spans="1:25" ht="15">
      <c r="A81" s="26">
        <v>8732321</v>
      </c>
      <c r="B81" s="27" t="s">
        <v>81</v>
      </c>
      <c r="C81" s="27" t="s">
        <v>352</v>
      </c>
      <c r="D81" s="27" t="s">
        <v>351</v>
      </c>
      <c r="E81" s="27" t="s">
        <v>670</v>
      </c>
      <c r="F81" s="28">
        <v>57321</v>
      </c>
      <c r="G81" s="28">
        <v>56001</v>
      </c>
      <c r="H81" s="29"/>
      <c r="I81" s="30">
        <v>446</v>
      </c>
      <c r="J81" s="31">
        <v>446</v>
      </c>
      <c r="K81" s="32">
        <v>0</v>
      </c>
      <c r="L81" s="33"/>
      <c r="M81" s="28">
        <v>1959511</v>
      </c>
      <c r="N81" s="28">
        <v>55206.8699</v>
      </c>
      <c r="O81" s="34">
        <v>2014717.8699</v>
      </c>
      <c r="P81" s="54">
        <v>2029146.922721083</v>
      </c>
      <c r="Q81" s="35"/>
      <c r="R81" s="36">
        <v>14429.052821082994</v>
      </c>
      <c r="S81" s="55">
        <v>0.007161823020807959</v>
      </c>
      <c r="T81" s="35"/>
      <c r="U81" s="37">
        <v>4388.7822195067265</v>
      </c>
      <c r="V81" s="37">
        <v>4424.0939971324733</v>
      </c>
      <c r="W81" s="55">
        <v>0.008045917035663628</v>
      </c>
      <c r="X81" s="38"/>
      <c r="Y81" s="56"/>
    </row>
    <row r="82" spans="1:25" ht="15">
      <c r="A82" s="26">
        <v>8732011</v>
      </c>
      <c r="B82" s="27" t="s">
        <v>31</v>
      </c>
      <c r="C82" s="27" t="s">
        <v>352</v>
      </c>
      <c r="D82" s="27" t="s">
        <v>355</v>
      </c>
      <c r="E82" s="27" t="s">
        <v>355</v>
      </c>
      <c r="F82" s="28">
        <v>18773.5</v>
      </c>
      <c r="G82" s="28">
        <v>16876.25</v>
      </c>
      <c r="H82" s="29"/>
      <c r="I82" s="30">
        <v>104</v>
      </c>
      <c r="J82" s="31">
        <v>89</v>
      </c>
      <c r="K82" s="32">
        <v>-15</v>
      </c>
      <c r="L82" s="33"/>
      <c r="M82" s="28">
        <v>511371.82593532029</v>
      </c>
      <c r="N82" s="28">
        <v>15150.0607</v>
      </c>
      <c r="O82" s="34">
        <v>526521.88663532026</v>
      </c>
      <c r="P82" s="54">
        <v>477734.14049877878</v>
      </c>
      <c r="Q82" s="35"/>
      <c r="R82" s="36">
        <v>-48787.746136541478</v>
      </c>
      <c r="S82" s="55">
        <v>-0.092660433260076155</v>
      </c>
      <c r="T82" s="35"/>
      <c r="U82" s="37">
        <v>4882.1960253396182</v>
      </c>
      <c r="V82" s="37">
        <v>5178.1785449300987</v>
      </c>
      <c r="W82" s="55">
        <v>0.060624874145624084</v>
      </c>
      <c r="X82" s="38"/>
      <c r="Y82" s="56"/>
    </row>
    <row r="83" spans="1:25" ht="15">
      <c r="A83" s="26">
        <v>8732012</v>
      </c>
      <c r="B83" s="27" t="s">
        <v>32</v>
      </c>
      <c r="C83" s="27" t="s">
        <v>352</v>
      </c>
      <c r="D83" s="27" t="s">
        <v>355</v>
      </c>
      <c r="E83" s="27" t="s">
        <v>355</v>
      </c>
      <c r="F83" s="28">
        <v>38048.95</v>
      </c>
      <c r="G83" s="28">
        <v>39296.5</v>
      </c>
      <c r="H83" s="29"/>
      <c r="I83" s="30">
        <v>89</v>
      </c>
      <c r="J83" s="31">
        <v>89</v>
      </c>
      <c r="K83" s="32">
        <v>0</v>
      </c>
      <c r="L83" s="33"/>
      <c r="M83" s="28">
        <v>537180.64325767686</v>
      </c>
      <c r="N83" s="28">
        <v>13934.6527</v>
      </c>
      <c r="O83" s="34">
        <v>551115.29595767683</v>
      </c>
      <c r="P83" s="54">
        <v>583564.56647370069</v>
      </c>
      <c r="Q83" s="35"/>
      <c r="R83" s="36">
        <v>32449.270516023855</v>
      </c>
      <c r="S83" s="55">
        <v>0.058879277628534218</v>
      </c>
      <c r="T83" s="35"/>
      <c r="U83" s="37">
        <v>5764.7904040188405</v>
      </c>
      <c r="V83" s="37">
        <v>6115.3715334123672</v>
      </c>
      <c r="W83" s="55">
        <v>0.060814202221319981</v>
      </c>
      <c r="X83" s="38"/>
      <c r="Y83" s="56"/>
    </row>
    <row r="84" spans="1:25" ht="15">
      <c r="A84" s="26">
        <v>8732068</v>
      </c>
      <c r="B84" s="27" t="s">
        <v>47</v>
      </c>
      <c r="C84" s="27" t="s">
        <v>352</v>
      </c>
      <c r="D84" s="27" t="s">
        <v>671</v>
      </c>
      <c r="E84" s="27" t="s">
        <v>672</v>
      </c>
      <c r="F84" s="28">
        <v>11262.55</v>
      </c>
      <c r="G84" s="28">
        <v>9695.45</v>
      </c>
      <c r="H84" s="29"/>
      <c r="I84" s="30">
        <v>97</v>
      </c>
      <c r="J84" s="31">
        <v>86</v>
      </c>
      <c r="K84" s="32">
        <v>-11</v>
      </c>
      <c r="L84" s="33"/>
      <c r="M84" s="28">
        <v>543427.07206523023</v>
      </c>
      <c r="N84" s="28">
        <v>16098.079</v>
      </c>
      <c r="O84" s="34">
        <v>559525.15106523025</v>
      </c>
      <c r="P84" s="54">
        <v>521836.34718669497</v>
      </c>
      <c r="Q84" s="35"/>
      <c r="R84" s="36">
        <v>-37688.803878535284</v>
      </c>
      <c r="S84" s="55">
        <v>-0.067358551812698536</v>
      </c>
      <c r="T84" s="35"/>
      <c r="U84" s="37">
        <v>5652.1917635590744</v>
      </c>
      <c r="V84" s="37">
        <v>5955.1267114731972</v>
      </c>
      <c r="W84" s="55">
        <v>0.053596013827275149</v>
      </c>
      <c r="X84" s="38"/>
      <c r="Y84" s="56"/>
    </row>
    <row r="85" spans="1:25" ht="15">
      <c r="A85" s="26">
        <v>8732328</v>
      </c>
      <c r="B85" s="27" t="s">
        <v>83</v>
      </c>
      <c r="C85" s="27" t="s">
        <v>352</v>
      </c>
      <c r="D85" s="27" t="s">
        <v>355</v>
      </c>
      <c r="E85" s="27" t="s">
        <v>676</v>
      </c>
      <c r="F85" s="28">
        <v>79321.2</v>
      </c>
      <c r="G85" s="28">
        <v>37124.290000000008</v>
      </c>
      <c r="H85" s="29"/>
      <c r="I85" s="30">
        <v>287</v>
      </c>
      <c r="J85" s="31">
        <v>287</v>
      </c>
      <c r="K85" s="32">
        <v>0</v>
      </c>
      <c r="L85" s="33"/>
      <c r="M85" s="28">
        <v>1303376.2</v>
      </c>
      <c r="N85" s="28">
        <v>35367.36</v>
      </c>
      <c r="O85" s="34">
        <v>1338743.56</v>
      </c>
      <c r="P85" s="54">
        <v>1302204.6021733403</v>
      </c>
      <c r="Q85" s="35"/>
      <c r="R85" s="36">
        <v>-36538.957826659782</v>
      </c>
      <c r="S85" s="55">
        <v>-0.027293470473657988</v>
      </c>
      <c r="T85" s="35"/>
      <c r="U85" s="37">
        <v>4388.2312195121958</v>
      </c>
      <c r="V85" s="37">
        <v>4407.9453385830666</v>
      </c>
      <c r="W85" s="55">
        <v>0.0044924977934645439</v>
      </c>
      <c r="X85" s="38"/>
      <c r="Y85" s="56"/>
    </row>
    <row r="86" spans="1:25" ht="15">
      <c r="A86" s="26">
        <v>8732085</v>
      </c>
      <c r="B86" s="39" t="s">
        <v>356</v>
      </c>
      <c r="C86" s="27" t="s">
        <v>352</v>
      </c>
      <c r="D86" s="27" t="s">
        <v>354</v>
      </c>
      <c r="E86" s="27" t="s">
        <v>354</v>
      </c>
      <c r="F86" s="28">
        <v>2553.2</v>
      </c>
      <c r="G86" s="28">
        <v>7680</v>
      </c>
      <c r="H86" s="29"/>
      <c r="I86" s="30">
        <v>319</v>
      </c>
      <c r="J86" s="31">
        <v>292</v>
      </c>
      <c r="K86" s="32">
        <v>-27</v>
      </c>
      <c r="L86" s="33"/>
      <c r="M86" s="28">
        <v>1541701.8338748494</v>
      </c>
      <c r="N86" s="28">
        <v>46001.1671</v>
      </c>
      <c r="O86" s="34">
        <v>1587703.0009748493</v>
      </c>
      <c r="P86" s="54">
        <v>1533350.0950794441</v>
      </c>
      <c r="Q86" s="35"/>
      <c r="R86" s="36">
        <v>-54352.905895405216</v>
      </c>
      <c r="S86" s="55">
        <v>-0.034233673339429692</v>
      </c>
      <c r="T86" s="35"/>
      <c r="U86" s="37">
        <v>4969.1216331499982</v>
      </c>
      <c r="V86" s="37">
        <v>5224.8975858885069</v>
      </c>
      <c r="W86" s="55">
        <v>0.051473071424168113</v>
      </c>
      <c r="X86" s="38"/>
      <c r="Y86" s="56"/>
    </row>
    <row r="87" spans="1:25" ht="15">
      <c r="A87" s="26">
        <v>8732014</v>
      </c>
      <c r="B87" s="27" t="s">
        <v>357</v>
      </c>
      <c r="C87" s="27" t="s">
        <v>352</v>
      </c>
      <c r="D87" s="27" t="s">
        <v>355</v>
      </c>
      <c r="E87" s="27" t="s">
        <v>355</v>
      </c>
      <c r="F87" s="28">
        <v>9174.4</v>
      </c>
      <c r="G87" s="28">
        <v>4403.2</v>
      </c>
      <c r="H87" s="29"/>
      <c r="I87" s="30">
        <v>375</v>
      </c>
      <c r="J87" s="31">
        <v>388</v>
      </c>
      <c r="K87" s="32">
        <v>13</v>
      </c>
      <c r="L87" s="33"/>
      <c r="M87" s="28">
        <v>1608549.4</v>
      </c>
      <c r="N87" s="28">
        <v>45132.1504</v>
      </c>
      <c r="O87" s="34">
        <v>1653681.5503999998</v>
      </c>
      <c r="P87" s="54">
        <v>1713543.2</v>
      </c>
      <c r="Q87" s="35"/>
      <c r="R87" s="36">
        <v>59861.649600000121</v>
      </c>
      <c r="S87" s="55">
        <v>0.036199018841034131</v>
      </c>
      <c r="T87" s="35"/>
      <c r="U87" s="37">
        <v>4385.3524010666661</v>
      </c>
      <c r="V87" s="37">
        <v>4405</v>
      </c>
      <c r="W87" s="55">
        <v>0.0044802782391114059</v>
      </c>
      <c r="X87" s="38"/>
      <c r="Y87" s="57"/>
    </row>
    <row r="88" spans="1:25" ht="15">
      <c r="A88" s="26">
        <v>8732015</v>
      </c>
      <c r="B88" s="27" t="s">
        <v>151</v>
      </c>
      <c r="C88" s="27" t="s">
        <v>352</v>
      </c>
      <c r="D88" s="27" t="s">
        <v>355</v>
      </c>
      <c r="E88" s="27" t="s">
        <v>355</v>
      </c>
      <c r="F88" s="28">
        <v>21801</v>
      </c>
      <c r="G88" s="28">
        <v>21457</v>
      </c>
      <c r="H88" s="29"/>
      <c r="I88" s="30">
        <v>172</v>
      </c>
      <c r="J88" s="31">
        <v>177</v>
      </c>
      <c r="K88" s="32">
        <v>5</v>
      </c>
      <c r="L88" s="33"/>
      <c r="M88" s="28">
        <v>779389.51063829788</v>
      </c>
      <c r="N88" s="28">
        <v>21916.8448</v>
      </c>
      <c r="O88" s="34">
        <v>801306.35543829785</v>
      </c>
      <c r="P88" s="54">
        <v>852132.59066955629</v>
      </c>
      <c r="Q88" s="35"/>
      <c r="R88" s="36">
        <v>50826.235231258441</v>
      </c>
      <c r="S88" s="55">
        <v>0.063429217659777021</v>
      </c>
      <c r="T88" s="35"/>
      <c r="U88" s="37">
        <v>4532.00788045522</v>
      </c>
      <c r="V88" s="37">
        <v>4693.0824331613348</v>
      </c>
      <c r="W88" s="55">
        <v>0.035541542944081378</v>
      </c>
      <c r="X88" s="38"/>
      <c r="Y88" s="56"/>
    </row>
    <row r="89" spans="1:25" ht="15">
      <c r="A89" s="26">
        <v>8732448</v>
      </c>
      <c r="B89" s="27" t="s">
        <v>213</v>
      </c>
      <c r="C89" s="27" t="s">
        <v>352</v>
      </c>
      <c r="D89" s="27" t="s">
        <v>671</v>
      </c>
      <c r="E89" s="27" t="s">
        <v>672</v>
      </c>
      <c r="F89" s="28">
        <v>9132.8</v>
      </c>
      <c r="G89" s="28">
        <v>8806.4</v>
      </c>
      <c r="H89" s="29"/>
      <c r="I89" s="30">
        <v>397</v>
      </c>
      <c r="J89" s="31">
        <v>394</v>
      </c>
      <c r="K89" s="32">
        <v>-3</v>
      </c>
      <c r="L89" s="33"/>
      <c r="M89" s="28">
        <v>1735340.4523125999</v>
      </c>
      <c r="N89" s="28">
        <v>53836.4974</v>
      </c>
      <c r="O89" s="34">
        <v>1789176.9497125999</v>
      </c>
      <c r="P89" s="54">
        <v>1826783.6387078667</v>
      </c>
      <c r="Q89" s="35"/>
      <c r="R89" s="36">
        <v>37606.6889952668</v>
      </c>
      <c r="S89" s="55">
        <v>0.021018988089080658</v>
      </c>
      <c r="T89" s="35"/>
      <c r="U89" s="37">
        <v>4483.7384123743068</v>
      </c>
      <c r="V89" s="37">
        <v>4614.1554281925555</v>
      </c>
      <c r="W89" s="55">
        <v>0.029086669163910492</v>
      </c>
      <c r="X89" s="38"/>
      <c r="Y89" s="56"/>
    </row>
    <row r="90" spans="1:25" ht="15">
      <c r="A90" s="26">
        <v>8732036</v>
      </c>
      <c r="B90" s="27" t="s">
        <v>164</v>
      </c>
      <c r="C90" s="27" t="s">
        <v>352</v>
      </c>
      <c r="D90" s="27" t="s">
        <v>351</v>
      </c>
      <c r="E90" s="27" t="s">
        <v>353</v>
      </c>
      <c r="F90" s="28">
        <v>4291.4</v>
      </c>
      <c r="G90" s="28">
        <v>2355.2</v>
      </c>
      <c r="H90" s="29"/>
      <c r="I90" s="30">
        <v>210</v>
      </c>
      <c r="J90" s="31">
        <v>210</v>
      </c>
      <c r="K90" s="32">
        <v>0</v>
      </c>
      <c r="L90" s="33"/>
      <c r="M90" s="28">
        <v>981932.3311036363</v>
      </c>
      <c r="N90" s="28">
        <v>28948.8564</v>
      </c>
      <c r="O90" s="34">
        <v>1010881.1875036363</v>
      </c>
      <c r="P90" s="54">
        <v>1013338.77681084</v>
      </c>
      <c r="Q90" s="35"/>
      <c r="R90" s="36">
        <v>2457.5893072036561</v>
      </c>
      <c r="S90" s="55">
        <v>0.0024311356641947752</v>
      </c>
      <c r="T90" s="35"/>
      <c r="U90" s="37">
        <v>4793.2847023982686</v>
      </c>
      <c r="V90" s="37">
        <v>4814.2075086230479</v>
      </c>
      <c r="W90" s="55">
        <v>0.0043650247218386335</v>
      </c>
      <c r="X90" s="38"/>
      <c r="Y90" s="56"/>
    </row>
    <row r="91" spans="1:25" ht="15">
      <c r="A91" s="26">
        <v>8732209</v>
      </c>
      <c r="B91" s="27" t="s">
        <v>201</v>
      </c>
      <c r="C91" s="27" t="s">
        <v>352</v>
      </c>
      <c r="D91" s="27" t="s">
        <v>351</v>
      </c>
      <c r="E91" s="27" t="s">
        <v>353</v>
      </c>
      <c r="F91" s="28">
        <v>10194.8</v>
      </c>
      <c r="G91" s="28">
        <v>9830.4</v>
      </c>
      <c r="H91" s="29"/>
      <c r="I91" s="30">
        <v>397</v>
      </c>
      <c r="J91" s="31">
        <v>392</v>
      </c>
      <c r="K91" s="32">
        <v>-5</v>
      </c>
      <c r="L91" s="33"/>
      <c r="M91" s="28">
        <v>1703399.8</v>
      </c>
      <c r="N91" s="28">
        <v>47637.9166</v>
      </c>
      <c r="O91" s="34">
        <v>1751037.7166</v>
      </c>
      <c r="P91" s="54">
        <v>1738321.7966668641</v>
      </c>
      <c r="Q91" s="35"/>
      <c r="R91" s="36">
        <v>-12715.919933135854</v>
      </c>
      <c r="S91" s="55">
        <v>-0.0072619337736633278</v>
      </c>
      <c r="T91" s="35"/>
      <c r="U91" s="37">
        <v>4384.9947521410577</v>
      </c>
      <c r="V91" s="37">
        <v>4409.416828231796</v>
      </c>
      <c r="W91" s="55">
        <v>0.0055694652949843911</v>
      </c>
      <c r="X91" s="38"/>
      <c r="Y91" s="56"/>
    </row>
    <row r="92" spans="1:25" ht="15">
      <c r="A92" s="26">
        <v>8732067</v>
      </c>
      <c r="B92" s="27" t="s">
        <v>271</v>
      </c>
      <c r="C92" s="27" t="s">
        <v>352</v>
      </c>
      <c r="D92" s="27" t="s">
        <v>671</v>
      </c>
      <c r="E92" s="27" t="s">
        <v>672</v>
      </c>
      <c r="F92" s="28">
        <v>2938.2</v>
      </c>
      <c r="G92" s="28">
        <v>2713.6</v>
      </c>
      <c r="H92" s="29"/>
      <c r="I92" s="30">
        <v>94</v>
      </c>
      <c r="J92" s="31">
        <v>103</v>
      </c>
      <c r="K92" s="32">
        <v>9</v>
      </c>
      <c r="L92" s="33"/>
      <c r="M92" s="28">
        <v>543671.82447852788</v>
      </c>
      <c r="N92" s="28">
        <v>15114.6113</v>
      </c>
      <c r="O92" s="34">
        <v>558786.43577852787</v>
      </c>
      <c r="P92" s="54">
        <v>600798.82623613661</v>
      </c>
      <c r="Q92" s="35"/>
      <c r="R92" s="36">
        <v>42012.390457608737</v>
      </c>
      <c r="S92" s="55">
        <v>0.0751850577744878</v>
      </c>
      <c r="T92" s="35"/>
      <c r="U92" s="37">
        <v>5913.279104026893</v>
      </c>
      <c r="V92" s="37">
        <v>5806.6526819042392</v>
      </c>
      <c r="W92" s="55">
        <v>-0.018031691088290103</v>
      </c>
      <c r="X92" s="38"/>
      <c r="Y92" s="56"/>
    </row>
    <row r="93" spans="1:25" ht="15">
      <c r="A93" s="26">
        <v>8732016</v>
      </c>
      <c r="B93" s="27" t="s">
        <v>33</v>
      </c>
      <c r="C93" s="27" t="s">
        <v>352</v>
      </c>
      <c r="D93" s="27" t="s">
        <v>355</v>
      </c>
      <c r="E93" s="27" t="s">
        <v>355</v>
      </c>
      <c r="F93" s="28">
        <v>12294.75</v>
      </c>
      <c r="G93" s="28">
        <v>11906.75</v>
      </c>
      <c r="H93" s="29"/>
      <c r="I93" s="30">
        <v>139</v>
      </c>
      <c r="J93" s="31">
        <v>135</v>
      </c>
      <c r="K93" s="32">
        <v>-4</v>
      </c>
      <c r="L93" s="33"/>
      <c r="M93" s="28">
        <v>655385.89682019467</v>
      </c>
      <c r="N93" s="28">
        <v>18760.8353</v>
      </c>
      <c r="O93" s="34">
        <v>674146.73212019471</v>
      </c>
      <c r="P93" s="54">
        <v>688808.00481156958</v>
      </c>
      <c r="Q93" s="35"/>
      <c r="R93" s="36">
        <v>14661.272691374877</v>
      </c>
      <c r="S93" s="55">
        <v>0.0217478955141785</v>
      </c>
      <c r="T93" s="35"/>
      <c r="U93" s="37">
        <v>4761.525051224422</v>
      </c>
      <c r="V93" s="37">
        <v>5014.08336897459</v>
      </c>
      <c r="W93" s="55">
        <v>0.053041476214689333</v>
      </c>
      <c r="X93" s="38"/>
      <c r="Y93" s="56"/>
    </row>
    <row r="94" spans="1:25" ht="15">
      <c r="A94" s="26">
        <v>8733310</v>
      </c>
      <c r="B94" s="27" t="s">
        <v>125</v>
      </c>
      <c r="C94" s="27" t="s">
        <v>352</v>
      </c>
      <c r="D94" s="27" t="s">
        <v>355</v>
      </c>
      <c r="E94" s="27" t="s">
        <v>355</v>
      </c>
      <c r="F94" s="28">
        <v>3848</v>
      </c>
      <c r="G94" s="28">
        <v>3729.5999999999995</v>
      </c>
      <c r="H94" s="29"/>
      <c r="I94" s="30">
        <v>210</v>
      </c>
      <c r="J94" s="31">
        <v>208</v>
      </c>
      <c r="K94" s="32">
        <v>-2</v>
      </c>
      <c r="L94" s="33"/>
      <c r="M94" s="28">
        <v>899498</v>
      </c>
      <c r="N94" s="28">
        <v>25477.9902</v>
      </c>
      <c r="O94" s="34">
        <v>924975.9902</v>
      </c>
      <c r="P94" s="54">
        <v>921558.98396963184</v>
      </c>
      <c r="Q94" s="35"/>
      <c r="R94" s="36">
        <v>-3417.0062303681625</v>
      </c>
      <c r="S94" s="55">
        <v>-0.0036941566771147554</v>
      </c>
      <c r="T94" s="35"/>
      <c r="U94" s="37">
        <v>4386.3237628571433</v>
      </c>
      <c r="V94" s="37">
        <v>4412.6412690847683</v>
      </c>
      <c r="W94" s="55">
        <v>0.0059999005204491428</v>
      </c>
      <c r="X94" s="38"/>
      <c r="Y94" s="56"/>
    </row>
    <row r="95" spans="1:25" ht="15">
      <c r="A95" s="26">
        <v>8733066</v>
      </c>
      <c r="B95" s="27" t="s">
        <v>116</v>
      </c>
      <c r="C95" s="27" t="s">
        <v>352</v>
      </c>
      <c r="D95" s="27" t="s">
        <v>351</v>
      </c>
      <c r="E95" s="27" t="s">
        <v>670</v>
      </c>
      <c r="F95" s="28">
        <v>12895.18</v>
      </c>
      <c r="G95" s="28">
        <v>12553.89</v>
      </c>
      <c r="H95" s="29"/>
      <c r="I95" s="30">
        <v>45</v>
      </c>
      <c r="J95" s="31">
        <v>47</v>
      </c>
      <c r="K95" s="32">
        <v>2</v>
      </c>
      <c r="L95" s="33"/>
      <c r="M95" s="28">
        <v>371862.68</v>
      </c>
      <c r="N95" s="28">
        <v>9181.3946</v>
      </c>
      <c r="O95" s="34">
        <v>381044.0746</v>
      </c>
      <c r="P95" s="54">
        <v>402161.2523577743</v>
      </c>
      <c r="Q95" s="35"/>
      <c r="R95" s="36">
        <v>21117.177757774305</v>
      </c>
      <c r="S95" s="55">
        <v>0.055419252431472672</v>
      </c>
      <c r="T95" s="35"/>
      <c r="U95" s="37">
        <v>8181.0865466666664</v>
      </c>
      <c r="V95" s="37">
        <v>8289.5183480377509</v>
      </c>
      <c r="W95" s="55">
        <v>0.013253960919807694</v>
      </c>
      <c r="X95" s="38"/>
      <c r="Y95" s="56"/>
    </row>
    <row r="96" spans="1:25" ht="15">
      <c r="A96" s="26">
        <v>8733068</v>
      </c>
      <c r="B96" s="27" t="s">
        <v>118</v>
      </c>
      <c r="C96" s="27" t="s">
        <v>352</v>
      </c>
      <c r="D96" s="27" t="s">
        <v>351</v>
      </c>
      <c r="E96" s="27" t="s">
        <v>353</v>
      </c>
      <c r="F96" s="28">
        <v>16731</v>
      </c>
      <c r="G96" s="28">
        <v>16203</v>
      </c>
      <c r="H96" s="29"/>
      <c r="I96" s="30">
        <v>97</v>
      </c>
      <c r="J96" s="31">
        <v>107</v>
      </c>
      <c r="K96" s="32">
        <v>10</v>
      </c>
      <c r="L96" s="33"/>
      <c r="M96" s="28">
        <v>535245.96388680837</v>
      </c>
      <c r="N96" s="28">
        <v>14462.3424</v>
      </c>
      <c r="O96" s="34">
        <v>549708.30628680834</v>
      </c>
      <c r="P96" s="54">
        <v>591345.53605931415</v>
      </c>
      <c r="Q96" s="35"/>
      <c r="R96" s="36">
        <v>41637.229772505816</v>
      </c>
      <c r="S96" s="55">
        <v>0.075744225248766284</v>
      </c>
      <c r="T96" s="35"/>
      <c r="U96" s="37">
        <v>5494.6114050186425</v>
      </c>
      <c r="V96" s="37">
        <v>5375.1638884048052</v>
      </c>
      <c r="W96" s="55">
        <v>-0.021739028988426157</v>
      </c>
      <c r="X96" s="38"/>
      <c r="Y96" s="56"/>
    </row>
    <row r="97" spans="1:25" ht="15">
      <c r="A97" s="26">
        <v>8732210</v>
      </c>
      <c r="B97" s="27" t="s">
        <v>358</v>
      </c>
      <c r="C97" s="27" t="s">
        <v>352</v>
      </c>
      <c r="D97" s="27" t="s">
        <v>351</v>
      </c>
      <c r="E97" s="27" t="s">
        <v>353</v>
      </c>
      <c r="F97" s="28">
        <v>1662.4</v>
      </c>
      <c r="G97" s="28">
        <v>1331.2</v>
      </c>
      <c r="H97" s="29"/>
      <c r="I97" s="30">
        <v>77</v>
      </c>
      <c r="J97" s="31">
        <v>80</v>
      </c>
      <c r="K97" s="32">
        <v>3</v>
      </c>
      <c r="L97" s="33"/>
      <c r="M97" s="28">
        <v>445677.12170301145</v>
      </c>
      <c r="N97" s="28">
        <v>12239.1586</v>
      </c>
      <c r="O97" s="34">
        <v>457916.28030301147</v>
      </c>
      <c r="P97" s="54">
        <v>470911.75982410053</v>
      </c>
      <c r="Q97" s="35"/>
      <c r="R97" s="36">
        <v>12995.479521089059</v>
      </c>
      <c r="S97" s="55">
        <v>0.028379597057544483</v>
      </c>
      <c r="T97" s="35"/>
      <c r="U97" s="37">
        <v>5925.3750688702785</v>
      </c>
      <c r="V97" s="37">
        <v>5869.7569978012561</v>
      </c>
      <c r="W97" s="55">
        <v>-0.0093864220277327312</v>
      </c>
      <c r="X97" s="38"/>
      <c r="Y97" s="56"/>
    </row>
    <row r="98" spans="1:25" ht="15">
      <c r="A98" s="26">
        <v>8733017</v>
      </c>
      <c r="B98" s="27" t="s">
        <v>103</v>
      </c>
      <c r="C98" s="27" t="s">
        <v>352</v>
      </c>
      <c r="D98" s="27" t="s">
        <v>355</v>
      </c>
      <c r="E98" s="27" t="s">
        <v>676</v>
      </c>
      <c r="F98" s="28">
        <v>13182</v>
      </c>
      <c r="G98" s="28">
        <v>12766</v>
      </c>
      <c r="H98" s="29"/>
      <c r="I98" s="30">
        <v>91</v>
      </c>
      <c r="J98" s="31">
        <v>86</v>
      </c>
      <c r="K98" s="32">
        <v>-5</v>
      </c>
      <c r="L98" s="33"/>
      <c r="M98" s="28">
        <v>507381.61020040984</v>
      </c>
      <c r="N98" s="28">
        <v>13786.7781</v>
      </c>
      <c r="O98" s="34">
        <v>521168.38830040983</v>
      </c>
      <c r="P98" s="54">
        <v>513209.74444553978</v>
      </c>
      <c r="Q98" s="35"/>
      <c r="R98" s="36">
        <v>-7958.6438548700535</v>
      </c>
      <c r="S98" s="55">
        <v>-0.015270772428895981</v>
      </c>
      <c r="T98" s="35"/>
      <c r="U98" s="37">
        <v>5582.2680033012066</v>
      </c>
      <c r="V98" s="37">
        <v>5819.1133075062762</v>
      </c>
      <c r="W98" s="55">
        <v>0.042428150003727079</v>
      </c>
      <c r="X98" s="38"/>
      <c r="Y98" s="56"/>
    </row>
    <row r="99" spans="1:25" ht="15">
      <c r="A99" s="26">
        <v>8732042</v>
      </c>
      <c r="B99" s="27" t="s">
        <v>169</v>
      </c>
      <c r="C99" s="27" t="s">
        <v>352</v>
      </c>
      <c r="D99" s="27" t="s">
        <v>355</v>
      </c>
      <c r="E99" s="27" t="s">
        <v>355</v>
      </c>
      <c r="F99" s="28">
        <v>1836.85</v>
      </c>
      <c r="G99" s="28">
        <v>2022.4</v>
      </c>
      <c r="H99" s="29"/>
      <c r="I99" s="30">
        <v>48</v>
      </c>
      <c r="J99" s="31">
        <v>52</v>
      </c>
      <c r="K99" s="32">
        <v>4</v>
      </c>
      <c r="L99" s="33"/>
      <c r="M99" s="28">
        <v>337354.907057057</v>
      </c>
      <c r="N99" s="28">
        <v>9390.0396</v>
      </c>
      <c r="O99" s="34">
        <v>346744.94665705704</v>
      </c>
      <c r="P99" s="54">
        <v>400119.98762748321</v>
      </c>
      <c r="Q99" s="35"/>
      <c r="R99" s="36">
        <v>53375.040970426169</v>
      </c>
      <c r="S99" s="55">
        <v>0.15393170537887021</v>
      </c>
      <c r="T99" s="35"/>
      <c r="U99" s="37">
        <v>7185.5853470220218</v>
      </c>
      <c r="V99" s="37">
        <v>7655.7228389900611</v>
      </c>
      <c r="W99" s="55">
        <v>0.065427862764566844</v>
      </c>
      <c r="X99" s="38"/>
      <c r="Y99" s="56"/>
    </row>
    <row r="100" spans="1:25" ht="15">
      <c r="A100" s="26">
        <v>8733056</v>
      </c>
      <c r="B100" s="27" t="s">
        <v>220</v>
      </c>
      <c r="C100" s="27" t="s">
        <v>352</v>
      </c>
      <c r="D100" s="27" t="s">
        <v>671</v>
      </c>
      <c r="E100" s="27" t="s">
        <v>672</v>
      </c>
      <c r="F100" s="28">
        <v>1718.73</v>
      </c>
      <c r="G100" s="28">
        <v>1408</v>
      </c>
      <c r="H100" s="29"/>
      <c r="I100" s="30">
        <v>72</v>
      </c>
      <c r="J100" s="31">
        <v>74</v>
      </c>
      <c r="K100" s="32">
        <v>2</v>
      </c>
      <c r="L100" s="33"/>
      <c r="M100" s="28">
        <v>487770.307223993</v>
      </c>
      <c r="N100" s="28">
        <v>13125.3936</v>
      </c>
      <c r="O100" s="34">
        <v>500895.700823993</v>
      </c>
      <c r="P100" s="54">
        <v>518910.23079759174</v>
      </c>
      <c r="Q100" s="35"/>
      <c r="R100" s="36">
        <v>18014.529973598721</v>
      </c>
      <c r="S100" s="55">
        <v>0.035964632844650325</v>
      </c>
      <c r="T100" s="35"/>
      <c r="U100" s="37">
        <v>6933.01348366657</v>
      </c>
      <c r="V100" s="37">
        <v>6993.273389156645</v>
      </c>
      <c r="W100" s="55">
        <v>0.00869173349107723</v>
      </c>
      <c r="X100" s="38"/>
      <c r="Y100" s="56"/>
    </row>
    <row r="101" spans="1:25" ht="15">
      <c r="A101" s="26">
        <v>8732315</v>
      </c>
      <c r="B101" s="27" t="s">
        <v>79</v>
      </c>
      <c r="C101" s="27" t="s">
        <v>352</v>
      </c>
      <c r="D101" s="27" t="s">
        <v>355</v>
      </c>
      <c r="E101" s="27" t="s">
        <v>355</v>
      </c>
      <c r="F101" s="28">
        <v>160560</v>
      </c>
      <c r="G101" s="28">
        <v>174512</v>
      </c>
      <c r="H101" s="29"/>
      <c r="I101" s="30">
        <v>494</v>
      </c>
      <c r="J101" s="31">
        <v>464</v>
      </c>
      <c r="K101" s="32">
        <v>-30</v>
      </c>
      <c r="L101" s="33"/>
      <c r="M101" s="28">
        <v>2267470</v>
      </c>
      <c r="N101" s="28">
        <v>58975.6475</v>
      </c>
      <c r="O101" s="34">
        <v>2326445.6475</v>
      </c>
      <c r="P101" s="54">
        <v>2218432</v>
      </c>
      <c r="Q101" s="35"/>
      <c r="R101" s="36">
        <v>-108013.64749999996</v>
      </c>
      <c r="S101" s="55">
        <v>-0.046428614232217932</v>
      </c>
      <c r="T101" s="35"/>
      <c r="U101" s="37">
        <v>4384.3839018218623</v>
      </c>
      <c r="V101" s="37">
        <v>4405</v>
      </c>
      <c r="W101" s="55">
        <v>0.0047021653759769973</v>
      </c>
      <c r="X101" s="38"/>
      <c r="Y101" s="56"/>
    </row>
    <row r="102" spans="1:25" ht="15">
      <c r="A102" s="26">
        <v>8732018</v>
      </c>
      <c r="B102" s="27" t="s">
        <v>34</v>
      </c>
      <c r="C102" s="27" t="s">
        <v>352</v>
      </c>
      <c r="D102" s="27" t="s">
        <v>355</v>
      </c>
      <c r="E102" s="27" t="s">
        <v>355</v>
      </c>
      <c r="F102" s="28">
        <v>20660.25</v>
      </c>
      <c r="G102" s="28">
        <v>20008.25</v>
      </c>
      <c r="H102" s="29"/>
      <c r="I102" s="30">
        <v>126</v>
      </c>
      <c r="J102" s="31">
        <v>121</v>
      </c>
      <c r="K102" s="32">
        <v>-5</v>
      </c>
      <c r="L102" s="33"/>
      <c r="M102" s="28">
        <v>610371.98372226616</v>
      </c>
      <c r="N102" s="28">
        <v>18086.2839</v>
      </c>
      <c r="O102" s="34">
        <v>628458.2676222662</v>
      </c>
      <c r="P102" s="54">
        <v>626207.94144314178</v>
      </c>
      <c r="Q102" s="35"/>
      <c r="R102" s="36">
        <v>-2250.3261791244149</v>
      </c>
      <c r="S102" s="55">
        <v>-0.0035807090065636143</v>
      </c>
      <c r="T102" s="35"/>
      <c r="U102" s="37">
        <v>4823.793790652906</v>
      </c>
      <c r="V102" s="37">
        <v>5009.9148053152212</v>
      </c>
      <c r="W102" s="55">
        <v>0.038583949219173311</v>
      </c>
      <c r="X102" s="38"/>
      <c r="Y102" s="56"/>
    </row>
    <row r="103" spans="1:25" ht="15">
      <c r="A103" s="26">
        <v>8732252</v>
      </c>
      <c r="B103" s="27" t="s">
        <v>207</v>
      </c>
      <c r="C103" s="27" t="s">
        <v>352</v>
      </c>
      <c r="D103" s="27" t="s">
        <v>351</v>
      </c>
      <c r="E103" s="27" t="s">
        <v>353</v>
      </c>
      <c r="F103" s="28">
        <v>5095</v>
      </c>
      <c r="G103" s="28">
        <v>4352</v>
      </c>
      <c r="H103" s="29"/>
      <c r="I103" s="30">
        <v>172</v>
      </c>
      <c r="J103" s="31">
        <v>172</v>
      </c>
      <c r="K103" s="32">
        <v>0</v>
      </c>
      <c r="L103" s="33"/>
      <c r="M103" s="28">
        <v>836430.99853828573</v>
      </c>
      <c r="N103" s="28">
        <v>24843.9524</v>
      </c>
      <c r="O103" s="34">
        <v>861274.95093828568</v>
      </c>
      <c r="P103" s="54">
        <v>868582.87742458552</v>
      </c>
      <c r="Q103" s="35"/>
      <c r="R103" s="36">
        <v>7307.9264862998389</v>
      </c>
      <c r="S103" s="55">
        <v>0.0084850099011221387</v>
      </c>
      <c r="T103" s="35"/>
      <c r="U103" s="37">
        <v>4977.7904124318939</v>
      </c>
      <c r="V103" s="37">
        <v>5024.598124561544</v>
      </c>
      <c r="W103" s="55">
        <v>0.0094033111584507726</v>
      </c>
      <c r="X103" s="38"/>
      <c r="Y103" s="56"/>
    </row>
    <row r="104" spans="1:25" ht="15">
      <c r="A104" s="26">
        <v>8732045</v>
      </c>
      <c r="B104" s="27" t="s">
        <v>171</v>
      </c>
      <c r="C104" s="27" t="s">
        <v>352</v>
      </c>
      <c r="D104" s="27" t="s">
        <v>351</v>
      </c>
      <c r="E104" s="27" t="s">
        <v>353</v>
      </c>
      <c r="F104" s="28">
        <v>4658.8</v>
      </c>
      <c r="G104" s="28">
        <v>3942.4</v>
      </c>
      <c r="H104" s="29"/>
      <c r="I104" s="30">
        <v>227</v>
      </c>
      <c r="J104" s="31">
        <v>227</v>
      </c>
      <c r="K104" s="32">
        <v>0</v>
      </c>
      <c r="L104" s="33"/>
      <c r="M104" s="28">
        <v>1072484.4692307692</v>
      </c>
      <c r="N104" s="28">
        <v>32141.4646</v>
      </c>
      <c r="O104" s="34">
        <v>1104625.9338307693</v>
      </c>
      <c r="P104" s="54">
        <v>1119453.0023032329</v>
      </c>
      <c r="Q104" s="35"/>
      <c r="R104" s="36">
        <v>14827.068472463638</v>
      </c>
      <c r="S104" s="55">
        <v>0.013422705386831133</v>
      </c>
      <c r="T104" s="35"/>
      <c r="U104" s="37">
        <v>4845.6701930870895</v>
      </c>
      <c r="V104" s="37">
        <v>4914.1436224812023</v>
      </c>
      <c r="W104" s="55">
        <v>0.014130848090280292</v>
      </c>
      <c r="X104" s="38"/>
      <c r="Y104" s="56"/>
    </row>
    <row r="105" spans="1:25" ht="15">
      <c r="A105" s="26">
        <v>8733035</v>
      </c>
      <c r="B105" s="27" t="s">
        <v>107</v>
      </c>
      <c r="C105" s="27" t="s">
        <v>352</v>
      </c>
      <c r="D105" s="27" t="s">
        <v>355</v>
      </c>
      <c r="E105" s="27" t="s">
        <v>355</v>
      </c>
      <c r="F105" s="28">
        <v>14196</v>
      </c>
      <c r="G105" s="28">
        <v>13748</v>
      </c>
      <c r="H105" s="29"/>
      <c r="I105" s="30">
        <v>153</v>
      </c>
      <c r="J105" s="31">
        <v>144</v>
      </c>
      <c r="K105" s="32">
        <v>-9</v>
      </c>
      <c r="L105" s="33"/>
      <c r="M105" s="28">
        <v>680732.94211822667</v>
      </c>
      <c r="N105" s="28">
        <v>20394.5462</v>
      </c>
      <c r="O105" s="34">
        <v>701127.48831822665</v>
      </c>
      <c r="P105" s="54">
        <v>694804.46074201027</v>
      </c>
      <c r="Q105" s="35"/>
      <c r="R105" s="36">
        <v>-6323.02757621638</v>
      </c>
      <c r="S105" s="55">
        <v>-0.0090183706694815739</v>
      </c>
      <c r="T105" s="35"/>
      <c r="U105" s="37">
        <v>4489.748289661612</v>
      </c>
      <c r="V105" s="37">
        <v>4729.5587551528488</v>
      </c>
      <c r="W105" s="55">
        <v>0.0534128975656475</v>
      </c>
      <c r="X105" s="38"/>
      <c r="Y105" s="56"/>
    </row>
    <row r="106" spans="1:25" ht="15">
      <c r="A106" s="26">
        <v>8732007</v>
      </c>
      <c r="B106" s="27" t="s">
        <v>146</v>
      </c>
      <c r="C106" s="27" t="s">
        <v>352</v>
      </c>
      <c r="D106" s="27" t="s">
        <v>355</v>
      </c>
      <c r="E106" s="27" t="s">
        <v>355</v>
      </c>
      <c r="F106" s="28">
        <v>8442.6</v>
      </c>
      <c r="G106" s="28">
        <v>8140.8</v>
      </c>
      <c r="H106" s="29"/>
      <c r="I106" s="30">
        <v>357</v>
      </c>
      <c r="J106" s="31">
        <v>392</v>
      </c>
      <c r="K106" s="32">
        <v>35</v>
      </c>
      <c r="L106" s="33"/>
      <c r="M106" s="28">
        <v>1531047.6</v>
      </c>
      <c r="N106" s="28">
        <v>41297.5382</v>
      </c>
      <c r="O106" s="34">
        <v>1572345.1382000002</v>
      </c>
      <c r="P106" s="54">
        <v>1734900.8</v>
      </c>
      <c r="Q106" s="35"/>
      <c r="R106" s="36">
        <v>162555.66179999989</v>
      </c>
      <c r="S106" s="55">
        <v>0.10338421117013244</v>
      </c>
      <c r="T106" s="35"/>
      <c r="U106" s="37">
        <v>4380.6793787114848</v>
      </c>
      <c r="V106" s="37">
        <v>4405</v>
      </c>
      <c r="W106" s="55">
        <v>0.0055517921276559577</v>
      </c>
      <c r="X106" s="38"/>
      <c r="Y106" s="56"/>
    </row>
    <row r="107" spans="1:25" ht="15">
      <c r="A107" s="26">
        <v>8732205</v>
      </c>
      <c r="B107" s="27" t="s">
        <v>63</v>
      </c>
      <c r="C107" s="27" t="s">
        <v>352</v>
      </c>
      <c r="D107" s="27" t="s">
        <v>355</v>
      </c>
      <c r="E107" s="27" t="s">
        <v>355</v>
      </c>
      <c r="F107" s="28">
        <v>13689</v>
      </c>
      <c r="G107" s="28">
        <v>13257</v>
      </c>
      <c r="H107" s="29"/>
      <c r="I107" s="30">
        <v>95</v>
      </c>
      <c r="J107" s="31">
        <v>97</v>
      </c>
      <c r="K107" s="32">
        <v>2</v>
      </c>
      <c r="L107" s="33"/>
      <c r="M107" s="28">
        <v>478070.4367816092</v>
      </c>
      <c r="N107" s="28">
        <v>14438.0342</v>
      </c>
      <c r="O107" s="34">
        <v>492508.47098160919</v>
      </c>
      <c r="P107" s="54">
        <v>522481.94578678242</v>
      </c>
      <c r="Q107" s="35"/>
      <c r="R107" s="36">
        <v>29973.474805173231</v>
      </c>
      <c r="S107" s="55">
        <v>0.060858800551051785</v>
      </c>
      <c r="T107" s="35"/>
      <c r="U107" s="37">
        <v>5040.2049577011494</v>
      </c>
      <c r="V107" s="37">
        <v>5249.7417091420866</v>
      </c>
      <c r="W107" s="55">
        <v>0.0415730616511491</v>
      </c>
      <c r="X107" s="38"/>
      <c r="Y107" s="56"/>
    </row>
    <row r="108" spans="1:25" ht="15">
      <c r="A108" s="26">
        <v>8732211</v>
      </c>
      <c r="B108" s="27" t="s">
        <v>65</v>
      </c>
      <c r="C108" s="27" t="s">
        <v>352</v>
      </c>
      <c r="D108" s="27" t="s">
        <v>351</v>
      </c>
      <c r="E108" s="27" t="s">
        <v>353</v>
      </c>
      <c r="F108" s="28">
        <v>22308</v>
      </c>
      <c r="G108" s="28">
        <v>31284.6</v>
      </c>
      <c r="H108" s="29"/>
      <c r="I108" s="30">
        <v>291</v>
      </c>
      <c r="J108" s="31">
        <v>280</v>
      </c>
      <c r="K108" s="32">
        <v>-11</v>
      </c>
      <c r="L108" s="33"/>
      <c r="M108" s="28">
        <v>1263495.9154362415</v>
      </c>
      <c r="N108" s="28">
        <v>36276.8903</v>
      </c>
      <c r="O108" s="34">
        <v>1299772.8057362416</v>
      </c>
      <c r="P108" s="54">
        <v>1270823.3725332192</v>
      </c>
      <c r="Q108" s="35"/>
      <c r="R108" s="36">
        <v>-28949.433203022461</v>
      </c>
      <c r="S108" s="55">
        <v>-0.022272687253696143</v>
      </c>
      <c r="T108" s="35"/>
      <c r="U108" s="37">
        <v>4389.9134217740266</v>
      </c>
      <c r="V108" s="37">
        <v>4426.92418761864</v>
      </c>
      <c r="W108" s="55">
        <v>0.0084308646409834171</v>
      </c>
      <c r="X108" s="38"/>
      <c r="Y108" s="56"/>
    </row>
    <row r="109" spans="1:25" ht="15">
      <c r="A109" s="26">
        <v>8734503</v>
      </c>
      <c r="B109" s="27" t="s">
        <v>258</v>
      </c>
      <c r="C109" s="27" t="s">
        <v>350</v>
      </c>
      <c r="D109" s="27" t="s">
        <v>351</v>
      </c>
      <c r="E109" s="27" t="s">
        <v>353</v>
      </c>
      <c r="F109" s="28">
        <v>67968</v>
      </c>
      <c r="G109" s="28">
        <v>65536</v>
      </c>
      <c r="H109" s="29"/>
      <c r="I109" s="30">
        <v>1543</v>
      </c>
      <c r="J109" s="31">
        <v>1595</v>
      </c>
      <c r="K109" s="32">
        <v>52</v>
      </c>
      <c r="L109" s="33"/>
      <c r="M109" s="28">
        <v>8593043</v>
      </c>
      <c r="N109" s="28">
        <v>261333.9896</v>
      </c>
      <c r="O109" s="34">
        <v>8854376.9896</v>
      </c>
      <c r="P109" s="54">
        <v>9382352.965409413</v>
      </c>
      <c r="Q109" s="35"/>
      <c r="R109" s="36">
        <v>527975.97580941208</v>
      </c>
      <c r="S109" s="55">
        <v>0.059628811426207816</v>
      </c>
      <c r="T109" s="35"/>
      <c r="U109" s="37">
        <v>5694.3674592352563</v>
      </c>
      <c r="V109" s="37">
        <v>5841.2645551156193</v>
      </c>
      <c r="W109" s="55">
        <v>0.025796911936570206</v>
      </c>
      <c r="X109" s="38"/>
      <c r="Y109" s="56"/>
    </row>
    <row r="110" spans="1:25" ht="15">
      <c r="A110" s="26">
        <v>8732319</v>
      </c>
      <c r="B110" s="27" t="s">
        <v>211</v>
      </c>
      <c r="C110" s="27" t="s">
        <v>352</v>
      </c>
      <c r="D110" s="27" t="s">
        <v>355</v>
      </c>
      <c r="E110" s="27" t="s">
        <v>676</v>
      </c>
      <c r="F110" s="28">
        <v>5063</v>
      </c>
      <c r="G110" s="28">
        <v>4608</v>
      </c>
      <c r="H110" s="29"/>
      <c r="I110" s="30">
        <v>305</v>
      </c>
      <c r="J110" s="31">
        <v>323</v>
      </c>
      <c r="K110" s="32">
        <v>18</v>
      </c>
      <c r="L110" s="33"/>
      <c r="M110" s="28">
        <v>1305888</v>
      </c>
      <c r="N110" s="28">
        <v>36877.5044</v>
      </c>
      <c r="O110" s="34">
        <v>1342765.5044</v>
      </c>
      <c r="P110" s="54">
        <v>1427423</v>
      </c>
      <c r="Q110" s="35"/>
      <c r="R110" s="36">
        <v>84657.495600000024</v>
      </c>
      <c r="S110" s="55">
        <v>0.063047118296227236</v>
      </c>
      <c r="T110" s="35"/>
      <c r="U110" s="37">
        <v>4385.9098504918029</v>
      </c>
      <c r="V110" s="37">
        <v>4405</v>
      </c>
      <c r="W110" s="55">
        <v>0.0043526087309014054</v>
      </c>
      <c r="X110" s="38"/>
      <c r="Y110" s="56"/>
    </row>
    <row r="111" spans="1:25" ht="15">
      <c r="A111" s="26">
        <v>8732318</v>
      </c>
      <c r="B111" s="27" t="s">
        <v>210</v>
      </c>
      <c r="C111" s="27" t="s">
        <v>352</v>
      </c>
      <c r="D111" s="27" t="s">
        <v>355</v>
      </c>
      <c r="E111" s="27" t="s">
        <v>676</v>
      </c>
      <c r="F111" s="28">
        <v>22107.2</v>
      </c>
      <c r="G111" s="28">
        <v>14233.6</v>
      </c>
      <c r="H111" s="29"/>
      <c r="I111" s="30">
        <v>479</v>
      </c>
      <c r="J111" s="31">
        <v>457</v>
      </c>
      <c r="K111" s="32">
        <v>-22</v>
      </c>
      <c r="L111" s="33"/>
      <c r="M111" s="28">
        <v>2065042.2</v>
      </c>
      <c r="N111" s="28">
        <v>55521.8631</v>
      </c>
      <c r="O111" s="34">
        <v>2120564.0631</v>
      </c>
      <c r="P111" s="54">
        <v>2031582.1736467702</v>
      </c>
      <c r="Q111" s="35"/>
      <c r="R111" s="36">
        <v>-88981.889453229727</v>
      </c>
      <c r="S111" s="55">
        <v>-0.0419614247933398</v>
      </c>
      <c r="T111" s="35"/>
      <c r="U111" s="37">
        <v>4380.9120315240079</v>
      </c>
      <c r="V111" s="37">
        <v>4414.3294828156895</v>
      </c>
      <c r="W111" s="55">
        <v>0.0076279667455583424</v>
      </c>
      <c r="X111" s="38"/>
      <c r="Y111" s="56"/>
    </row>
    <row r="112" spans="1:25" ht="15">
      <c r="A112" s="26">
        <v>8733070</v>
      </c>
      <c r="B112" s="27" t="s">
        <v>222</v>
      </c>
      <c r="C112" s="27" t="s">
        <v>352</v>
      </c>
      <c r="D112" s="27" t="s">
        <v>351</v>
      </c>
      <c r="E112" s="27" t="s">
        <v>670</v>
      </c>
      <c r="F112" s="28">
        <v>260</v>
      </c>
      <c r="G112" s="28">
        <v>2969.6</v>
      </c>
      <c r="H112" s="29"/>
      <c r="I112" s="30">
        <v>108</v>
      </c>
      <c r="J112" s="31">
        <v>118</v>
      </c>
      <c r="K112" s="32">
        <v>10</v>
      </c>
      <c r="L112" s="33"/>
      <c r="M112" s="28">
        <v>543174.370945411</v>
      </c>
      <c r="N112" s="28">
        <v>15284.7684</v>
      </c>
      <c r="O112" s="34">
        <v>558459.139345411</v>
      </c>
      <c r="P112" s="54">
        <v>605886.96383252076</v>
      </c>
      <c r="Q112" s="35"/>
      <c r="R112" s="36">
        <v>47427.824487109785</v>
      </c>
      <c r="S112" s="55">
        <v>0.084926221357397</v>
      </c>
      <c r="T112" s="35"/>
      <c r="U112" s="37">
        <v>5168.5105494945465</v>
      </c>
      <c r="V112" s="37">
        <v>5109.469185021363</v>
      </c>
      <c r="W112" s="55">
        <v>-0.011423284117889119</v>
      </c>
      <c r="X112" s="38"/>
      <c r="Y112" s="56"/>
    </row>
    <row r="113" spans="1:25" ht="15">
      <c r="A113" s="26">
        <v>8733071</v>
      </c>
      <c r="B113" s="27" t="s">
        <v>119</v>
      </c>
      <c r="C113" s="27" t="s">
        <v>352</v>
      </c>
      <c r="D113" s="27" t="s">
        <v>351</v>
      </c>
      <c r="E113" s="27" t="s">
        <v>670</v>
      </c>
      <c r="F113" s="28">
        <v>19392.75</v>
      </c>
      <c r="G113" s="28">
        <v>18780.75</v>
      </c>
      <c r="H113" s="29"/>
      <c r="I113" s="30">
        <v>197</v>
      </c>
      <c r="J113" s="31">
        <v>205</v>
      </c>
      <c r="K113" s="32">
        <v>8</v>
      </c>
      <c r="L113" s="33"/>
      <c r="M113" s="28">
        <v>859597.75</v>
      </c>
      <c r="N113" s="28">
        <v>24631.256</v>
      </c>
      <c r="O113" s="34">
        <v>884229.006</v>
      </c>
      <c r="P113" s="54">
        <v>921805.75</v>
      </c>
      <c r="Q113" s="35"/>
      <c r="R113" s="36">
        <v>37576.743999999948</v>
      </c>
      <c r="S113" s="55">
        <v>0.042496619931058841</v>
      </c>
      <c r="T113" s="35"/>
      <c r="U113" s="37">
        <v>4390.0317563451781</v>
      </c>
      <c r="V113" s="37">
        <v>4405</v>
      </c>
      <c r="W113" s="55">
        <v>0.0034095980360933343</v>
      </c>
      <c r="X113" s="38"/>
      <c r="Y113" s="56"/>
    </row>
    <row r="114" spans="1:25" ht="15">
      <c r="A114" s="26">
        <v>8732212</v>
      </c>
      <c r="B114" s="27" t="s">
        <v>66</v>
      </c>
      <c r="C114" s="27" t="s">
        <v>352</v>
      </c>
      <c r="D114" s="27" t="s">
        <v>351</v>
      </c>
      <c r="E114" s="27" t="s">
        <v>353</v>
      </c>
      <c r="F114" s="28">
        <v>27040</v>
      </c>
      <c r="G114" s="28">
        <v>26208</v>
      </c>
      <c r="H114" s="29"/>
      <c r="I114" s="30">
        <v>184</v>
      </c>
      <c r="J114" s="31">
        <v>177</v>
      </c>
      <c r="K114" s="32">
        <v>-7</v>
      </c>
      <c r="L114" s="33"/>
      <c r="M114" s="28">
        <v>820838.62015055</v>
      </c>
      <c r="N114" s="28">
        <v>23095.7905</v>
      </c>
      <c r="O114" s="34">
        <v>843934.41065055</v>
      </c>
      <c r="P114" s="54">
        <v>825870.6310995972</v>
      </c>
      <c r="Q114" s="35"/>
      <c r="R114" s="36">
        <v>-18063.779550952837</v>
      </c>
      <c r="S114" s="55">
        <v>-0.021404245783778746</v>
      </c>
      <c r="T114" s="35"/>
      <c r="U114" s="37">
        <v>4439.6435361442936</v>
      </c>
      <c r="V114" s="37">
        <v>4517.8679723141086</v>
      </c>
      <c r="W114" s="55">
        <v>0.017619530832367378</v>
      </c>
      <c r="X114" s="38"/>
      <c r="Y114" s="56"/>
    </row>
    <row r="115" spans="1:25" ht="15">
      <c r="A115" s="26">
        <v>8733945</v>
      </c>
      <c r="B115" s="27" t="s">
        <v>142</v>
      </c>
      <c r="C115" s="27" t="s">
        <v>352</v>
      </c>
      <c r="D115" s="27" t="s">
        <v>351</v>
      </c>
      <c r="E115" s="27" t="s">
        <v>353</v>
      </c>
      <c r="F115" s="28">
        <v>36920</v>
      </c>
      <c r="G115" s="28">
        <v>35784</v>
      </c>
      <c r="H115" s="29"/>
      <c r="I115" s="30">
        <v>405</v>
      </c>
      <c r="J115" s="31">
        <v>382</v>
      </c>
      <c r="K115" s="32">
        <v>-23</v>
      </c>
      <c r="L115" s="33"/>
      <c r="M115" s="28">
        <v>1906071.1449479568</v>
      </c>
      <c r="N115" s="28">
        <v>55569.4666</v>
      </c>
      <c r="O115" s="34">
        <v>1961640.6115479567</v>
      </c>
      <c r="P115" s="54">
        <v>1904849.7884322323</v>
      </c>
      <c r="Q115" s="35"/>
      <c r="R115" s="36">
        <v>-56790.823115724372</v>
      </c>
      <c r="S115" s="55">
        <v>-0.028950676684303542</v>
      </c>
      <c r="T115" s="35"/>
      <c r="U115" s="37">
        <v>4752.39657172335</v>
      </c>
      <c r="V115" s="37">
        <v>4892.8423780948488</v>
      </c>
      <c r="W115" s="55">
        <v>0.029552627658884473</v>
      </c>
      <c r="X115" s="38"/>
      <c r="Y115" s="56"/>
    </row>
    <row r="116" spans="1:25" ht="15">
      <c r="A116" s="26">
        <v>8734004</v>
      </c>
      <c r="B116" s="27" t="s">
        <v>239</v>
      </c>
      <c r="C116" s="27" t="s">
        <v>350</v>
      </c>
      <c r="D116" s="27" t="s">
        <v>355</v>
      </c>
      <c r="E116" s="27" t="s">
        <v>676</v>
      </c>
      <c r="F116" s="28">
        <v>48055</v>
      </c>
      <c r="G116" s="28">
        <v>46336</v>
      </c>
      <c r="H116" s="29"/>
      <c r="I116" s="30">
        <v>1162</v>
      </c>
      <c r="J116" s="31">
        <v>1186</v>
      </c>
      <c r="K116" s="32">
        <v>24</v>
      </c>
      <c r="L116" s="33"/>
      <c r="M116" s="28">
        <v>6468105</v>
      </c>
      <c r="N116" s="28">
        <v>191896.7178</v>
      </c>
      <c r="O116" s="34">
        <v>6660001.7178</v>
      </c>
      <c r="P116" s="54">
        <v>6843673.0976453712</v>
      </c>
      <c r="Q116" s="35"/>
      <c r="R116" s="36">
        <v>183671.37984537147</v>
      </c>
      <c r="S116" s="55">
        <v>0.027578278148859652</v>
      </c>
      <c r="T116" s="35"/>
      <c r="U116" s="37">
        <v>5690.1434748709116</v>
      </c>
      <c r="V116" s="37">
        <v>5731.3128985205494</v>
      </c>
      <c r="W116" s="55">
        <v>0.0072352171489967173</v>
      </c>
      <c r="X116" s="38"/>
      <c r="Y116" s="56"/>
    </row>
    <row r="117" spans="1:25" ht="15">
      <c r="A117" s="26">
        <v>8732024</v>
      </c>
      <c r="B117" s="27" t="s">
        <v>157</v>
      </c>
      <c r="C117" s="27" t="s">
        <v>352</v>
      </c>
      <c r="D117" s="27" t="s">
        <v>675</v>
      </c>
      <c r="E117" s="27" t="s">
        <v>676</v>
      </c>
      <c r="F117" s="28">
        <v>6584.6</v>
      </c>
      <c r="G117" s="28">
        <v>6348.8</v>
      </c>
      <c r="H117" s="29"/>
      <c r="I117" s="30">
        <v>382</v>
      </c>
      <c r="J117" s="31">
        <v>397</v>
      </c>
      <c r="K117" s="32">
        <v>15</v>
      </c>
      <c r="L117" s="33"/>
      <c r="M117" s="28">
        <v>1635814.6</v>
      </c>
      <c r="N117" s="28">
        <v>44614.5892</v>
      </c>
      <c r="O117" s="34">
        <v>1680429.1892000001</v>
      </c>
      <c r="P117" s="54">
        <v>1755133.8</v>
      </c>
      <c r="Q117" s="35"/>
      <c r="R117" s="36">
        <v>74704.610799999908</v>
      </c>
      <c r="S117" s="55">
        <v>0.044455673157858228</v>
      </c>
      <c r="T117" s="35"/>
      <c r="U117" s="37">
        <v>4381.7921183246071</v>
      </c>
      <c r="V117" s="37">
        <v>4405</v>
      </c>
      <c r="W117" s="55">
        <v>0.0052964360354608667</v>
      </c>
      <c r="X117" s="38"/>
      <c r="Y117" s="56"/>
    </row>
    <row r="118" spans="1:25" ht="15">
      <c r="A118" s="26">
        <v>8733022</v>
      </c>
      <c r="B118" s="27" t="s">
        <v>104</v>
      </c>
      <c r="C118" s="27" t="s">
        <v>352</v>
      </c>
      <c r="D118" s="27" t="s">
        <v>675</v>
      </c>
      <c r="E118" s="27" t="s">
        <v>676</v>
      </c>
      <c r="F118" s="28">
        <v>17871.75</v>
      </c>
      <c r="G118" s="28">
        <v>17307.75</v>
      </c>
      <c r="H118" s="29"/>
      <c r="I118" s="30">
        <v>205</v>
      </c>
      <c r="J118" s="31">
        <v>208</v>
      </c>
      <c r="K118" s="32">
        <v>3</v>
      </c>
      <c r="L118" s="33"/>
      <c r="M118" s="28">
        <v>895520.65370467689</v>
      </c>
      <c r="N118" s="28">
        <v>26708.5908</v>
      </c>
      <c r="O118" s="34">
        <v>922229.2445046769</v>
      </c>
      <c r="P118" s="54">
        <v>949817.33870370034</v>
      </c>
      <c r="Q118" s="35"/>
      <c r="R118" s="36">
        <v>27588.094199023442</v>
      </c>
      <c r="S118" s="55">
        <v>0.029914573153490508</v>
      </c>
      <c r="T118" s="35"/>
      <c r="U118" s="37">
        <v>4411.4999731935459</v>
      </c>
      <c r="V118" s="37">
        <v>4483.2191764600975</v>
      </c>
      <c r="W118" s="55">
        <v>0.016257328278896737</v>
      </c>
      <c r="X118" s="38"/>
      <c r="Y118" s="56"/>
    </row>
    <row r="119" spans="1:25" ht="15">
      <c r="A119" s="26">
        <v>8735205</v>
      </c>
      <c r="B119" s="27" t="s">
        <v>234</v>
      </c>
      <c r="C119" s="27" t="s">
        <v>352</v>
      </c>
      <c r="D119" s="27" t="s">
        <v>355</v>
      </c>
      <c r="E119" s="27" t="s">
        <v>355</v>
      </c>
      <c r="F119" s="28">
        <v>10938.4</v>
      </c>
      <c r="G119" s="28">
        <v>10547.2</v>
      </c>
      <c r="H119" s="29"/>
      <c r="I119" s="30">
        <v>420</v>
      </c>
      <c r="J119" s="31">
        <v>419</v>
      </c>
      <c r="K119" s="32">
        <v>-1</v>
      </c>
      <c r="L119" s="33"/>
      <c r="M119" s="28">
        <v>1802238.4</v>
      </c>
      <c r="N119" s="28">
        <v>49639.2884</v>
      </c>
      <c r="O119" s="34">
        <v>1851877.6883999999</v>
      </c>
      <c r="P119" s="54">
        <v>1856242.2</v>
      </c>
      <c r="Q119" s="35"/>
      <c r="R119" s="36">
        <v>4364.5116000000853</v>
      </c>
      <c r="S119" s="55">
        <v>0.0023568033825014495</v>
      </c>
      <c r="T119" s="35"/>
      <c r="U119" s="37">
        <v>4383.1887819047615</v>
      </c>
      <c r="V119" s="37">
        <v>4405</v>
      </c>
      <c r="W119" s="55">
        <v>0.0049761073913317</v>
      </c>
      <c r="X119" s="38"/>
      <c r="Y119" s="56"/>
    </row>
    <row r="120" spans="1:25" ht="15">
      <c r="A120" s="26">
        <v>8732021</v>
      </c>
      <c r="B120" s="27" t="s">
        <v>154</v>
      </c>
      <c r="C120" s="27" t="s">
        <v>352</v>
      </c>
      <c r="D120" s="27" t="s">
        <v>675</v>
      </c>
      <c r="E120" s="27" t="s">
        <v>676</v>
      </c>
      <c r="F120" s="28">
        <v>1303.2</v>
      </c>
      <c r="G120" s="28">
        <v>1177.6</v>
      </c>
      <c r="H120" s="29"/>
      <c r="I120" s="30">
        <v>98</v>
      </c>
      <c r="J120" s="31">
        <v>95</v>
      </c>
      <c r="K120" s="32">
        <v>-3</v>
      </c>
      <c r="L120" s="33"/>
      <c r="M120" s="28">
        <v>482326.84991556272</v>
      </c>
      <c r="N120" s="28">
        <v>14130.1308</v>
      </c>
      <c r="O120" s="34">
        <v>496456.98071556271</v>
      </c>
      <c r="P120" s="54">
        <v>500062.87501252152</v>
      </c>
      <c r="Q120" s="35"/>
      <c r="R120" s="36">
        <v>3605.8942969588097</v>
      </c>
      <c r="S120" s="55">
        <v>0.0072632563082535252</v>
      </c>
      <c r="T120" s="35"/>
      <c r="U120" s="37">
        <v>5052.589599138395</v>
      </c>
      <c r="V120" s="37">
        <v>5251.4239475002269</v>
      </c>
      <c r="W120" s="55">
        <v>0.039352958410819393</v>
      </c>
      <c r="X120" s="38"/>
      <c r="Y120" s="56"/>
    </row>
    <row r="121" spans="1:25" ht="15">
      <c r="A121" s="26">
        <v>8732442</v>
      </c>
      <c r="B121" s="27" t="s">
        <v>89</v>
      </c>
      <c r="C121" s="27" t="s">
        <v>352</v>
      </c>
      <c r="D121" s="27" t="s">
        <v>675</v>
      </c>
      <c r="E121" s="27" t="s">
        <v>676</v>
      </c>
      <c r="F121" s="28">
        <v>17238</v>
      </c>
      <c r="G121" s="28">
        <v>16694</v>
      </c>
      <c r="H121" s="29"/>
      <c r="I121" s="30">
        <v>120</v>
      </c>
      <c r="J121" s="31">
        <v>110</v>
      </c>
      <c r="K121" s="32">
        <v>-10</v>
      </c>
      <c r="L121" s="33"/>
      <c r="M121" s="28">
        <v>589151.621380975</v>
      </c>
      <c r="N121" s="28">
        <v>16635.897</v>
      </c>
      <c r="O121" s="34">
        <v>605787.518380975</v>
      </c>
      <c r="P121" s="54">
        <v>589516.85640633083</v>
      </c>
      <c r="Q121" s="35"/>
      <c r="R121" s="36">
        <v>-16270.661974644172</v>
      </c>
      <c r="S121" s="55">
        <v>-0.026858694642849477</v>
      </c>
      <c r="T121" s="35"/>
      <c r="U121" s="37">
        <v>4904.5793198414585</v>
      </c>
      <c r="V121" s="37">
        <v>5207.4805127848258</v>
      </c>
      <c r="W121" s="55">
        <v>0.061758852939329895</v>
      </c>
      <c r="X121" s="38"/>
      <c r="Y121" s="56"/>
    </row>
    <row r="122" spans="1:25" ht="15">
      <c r="A122" s="26">
        <v>8732023</v>
      </c>
      <c r="B122" s="27" t="s">
        <v>156</v>
      </c>
      <c r="C122" s="27" t="s">
        <v>352</v>
      </c>
      <c r="D122" s="27" t="s">
        <v>351</v>
      </c>
      <c r="E122" s="27" t="s">
        <v>353</v>
      </c>
      <c r="F122" s="28">
        <v>1672.6</v>
      </c>
      <c r="G122" s="28">
        <v>1612.8</v>
      </c>
      <c r="H122" s="29"/>
      <c r="I122" s="30">
        <v>58</v>
      </c>
      <c r="J122" s="31">
        <v>67</v>
      </c>
      <c r="K122" s="32">
        <v>9</v>
      </c>
      <c r="L122" s="33"/>
      <c r="M122" s="28">
        <v>393112.02424242429</v>
      </c>
      <c r="N122" s="28">
        <v>10630.7686</v>
      </c>
      <c r="O122" s="34">
        <v>403742.7928424243</v>
      </c>
      <c r="P122" s="54">
        <v>449139.84389809612</v>
      </c>
      <c r="Q122" s="35"/>
      <c r="R122" s="36">
        <v>45397.051055671822</v>
      </c>
      <c r="S122" s="55">
        <v>0.11244052367119212</v>
      </c>
      <c r="T122" s="35"/>
      <c r="U122" s="37">
        <v>6932.2447041797295</v>
      </c>
      <c r="V122" s="37">
        <v>6679.5081178820319</v>
      </c>
      <c r="W122" s="55">
        <v>-0.0364581166826544</v>
      </c>
      <c r="X122" s="38"/>
      <c r="Y122" s="56"/>
    </row>
    <row r="123" spans="1:25" ht="15">
      <c r="A123" s="26">
        <v>8732331</v>
      </c>
      <c r="B123" s="27" t="s">
        <v>85</v>
      </c>
      <c r="C123" s="27" t="s">
        <v>352</v>
      </c>
      <c r="D123" s="27" t="s">
        <v>671</v>
      </c>
      <c r="E123" s="27" t="s">
        <v>672</v>
      </c>
      <c r="F123" s="28">
        <v>4183.1299999999992</v>
      </c>
      <c r="G123" s="28">
        <v>20617.17</v>
      </c>
      <c r="H123" s="29"/>
      <c r="I123" s="30">
        <v>70</v>
      </c>
      <c r="J123" s="31">
        <v>76</v>
      </c>
      <c r="K123" s="32">
        <v>6</v>
      </c>
      <c r="L123" s="33"/>
      <c r="M123" s="28">
        <v>472928.36510971782</v>
      </c>
      <c r="N123" s="28">
        <v>12842.8112</v>
      </c>
      <c r="O123" s="34">
        <v>485771.17630971782</v>
      </c>
      <c r="P123" s="54">
        <v>546300.33200489578</v>
      </c>
      <c r="Q123" s="35"/>
      <c r="R123" s="36">
        <v>60529.155695177964</v>
      </c>
      <c r="S123" s="55">
        <v>0.12460425535125988</v>
      </c>
      <c r="T123" s="35"/>
      <c r="U123" s="37">
        <v>6879.8292329959686</v>
      </c>
      <c r="V123" s="37">
        <v>6916.8837105907332</v>
      </c>
      <c r="W123" s="55">
        <v>0.0053859589155279778</v>
      </c>
      <c r="X123" s="38"/>
      <c r="Y123" s="56"/>
    </row>
    <row r="124" spans="1:25" ht="15">
      <c r="A124" s="26">
        <v>8732446</v>
      </c>
      <c r="B124" s="27" t="s">
        <v>92</v>
      </c>
      <c r="C124" s="27" t="s">
        <v>352</v>
      </c>
      <c r="D124" s="27" t="s">
        <v>354</v>
      </c>
      <c r="E124" s="27" t="s">
        <v>354</v>
      </c>
      <c r="F124" s="28">
        <v>46540</v>
      </c>
      <c r="G124" s="28">
        <v>45108</v>
      </c>
      <c r="H124" s="29"/>
      <c r="I124" s="30">
        <v>421</v>
      </c>
      <c r="J124" s="31">
        <v>391</v>
      </c>
      <c r="K124" s="32">
        <v>-30</v>
      </c>
      <c r="L124" s="33"/>
      <c r="M124" s="28">
        <v>2027862.72050745</v>
      </c>
      <c r="N124" s="28">
        <v>60843.3245</v>
      </c>
      <c r="O124" s="34">
        <v>2088706.04500745</v>
      </c>
      <c r="P124" s="54">
        <v>1993218.2291808731</v>
      </c>
      <c r="Q124" s="35"/>
      <c r="R124" s="36">
        <v>-95487.8158265769</v>
      </c>
      <c r="S124" s="55">
        <v>-0.045716253876325767</v>
      </c>
      <c r="T124" s="35"/>
      <c r="U124" s="37">
        <v>4850.7507007302847</v>
      </c>
      <c r="V124" s="37">
        <v>4982.3791027643811</v>
      </c>
      <c r="W124" s="55">
        <v>0.027135676548844193</v>
      </c>
      <c r="X124" s="38"/>
      <c r="Y124" s="56"/>
    </row>
    <row r="125" spans="1:25" ht="15">
      <c r="A125" s="26">
        <v>8732026</v>
      </c>
      <c r="B125" s="27" t="s">
        <v>159</v>
      </c>
      <c r="C125" s="27" t="s">
        <v>352</v>
      </c>
      <c r="D125" s="27" t="s">
        <v>671</v>
      </c>
      <c r="E125" s="27" t="s">
        <v>672</v>
      </c>
      <c r="F125" s="28">
        <v>13788.6</v>
      </c>
      <c r="G125" s="28">
        <v>7628.8</v>
      </c>
      <c r="H125" s="29"/>
      <c r="I125" s="30">
        <v>385</v>
      </c>
      <c r="J125" s="31">
        <v>348</v>
      </c>
      <c r="K125" s="32">
        <v>-37</v>
      </c>
      <c r="L125" s="33"/>
      <c r="M125" s="28">
        <v>1707571.0596904596</v>
      </c>
      <c r="N125" s="28">
        <v>51968.8204</v>
      </c>
      <c r="O125" s="34">
        <v>1759539.8800904597</v>
      </c>
      <c r="P125" s="54">
        <v>1633179.4845492742</v>
      </c>
      <c r="Q125" s="35"/>
      <c r="R125" s="36">
        <v>-126360.39554118551</v>
      </c>
      <c r="S125" s="55">
        <v>-0.0718144538643189</v>
      </c>
      <c r="T125" s="35"/>
      <c r="U125" s="37">
        <v>4534.4189093258692</v>
      </c>
      <c r="V125" s="37">
        <v>4671.1226567507874</v>
      </c>
      <c r="W125" s="55">
        <v>0.030148018998368619</v>
      </c>
      <c r="X125" s="38"/>
      <c r="Y125" s="56"/>
    </row>
    <row r="126" spans="1:25" ht="15">
      <c r="A126" s="26">
        <v>8733387</v>
      </c>
      <c r="B126" s="27" t="s">
        <v>230</v>
      </c>
      <c r="C126" s="27" t="s">
        <v>352</v>
      </c>
      <c r="D126" s="27" t="s">
        <v>675</v>
      </c>
      <c r="E126" s="27" t="s">
        <v>676</v>
      </c>
      <c r="F126" s="28">
        <v>10579.4</v>
      </c>
      <c r="G126" s="28">
        <v>11059.2</v>
      </c>
      <c r="H126" s="29"/>
      <c r="I126" s="30">
        <v>390</v>
      </c>
      <c r="J126" s="31">
        <v>396</v>
      </c>
      <c r="K126" s="32">
        <v>6</v>
      </c>
      <c r="L126" s="33"/>
      <c r="M126" s="28">
        <v>1673929.4</v>
      </c>
      <c r="N126" s="28">
        <v>44884.0046</v>
      </c>
      <c r="O126" s="34">
        <v>1718813.4046</v>
      </c>
      <c r="P126" s="54">
        <v>1755439.2</v>
      </c>
      <c r="Q126" s="35"/>
      <c r="R126" s="36">
        <v>36625.795399999944</v>
      </c>
      <c r="S126" s="55">
        <v>0.021308767607920449</v>
      </c>
      <c r="T126" s="35"/>
      <c r="U126" s="37">
        <v>4380.0871912820512</v>
      </c>
      <c r="V126" s="37">
        <v>4405</v>
      </c>
      <c r="W126" s="55">
        <v>0.0056877426475742858</v>
      </c>
      <c r="X126" s="38"/>
      <c r="Y126" s="56"/>
    </row>
    <row r="127" spans="1:25" ht="15">
      <c r="A127" s="26">
        <v>8732072</v>
      </c>
      <c r="B127" s="27" t="s">
        <v>183</v>
      </c>
      <c r="C127" s="27" t="s">
        <v>352</v>
      </c>
      <c r="D127" s="27" t="s">
        <v>671</v>
      </c>
      <c r="E127" s="27" t="s">
        <v>672</v>
      </c>
      <c r="F127" s="28">
        <v>6390.4</v>
      </c>
      <c r="G127" s="28">
        <v>5171.2</v>
      </c>
      <c r="H127" s="29"/>
      <c r="I127" s="30">
        <v>206</v>
      </c>
      <c r="J127" s="31">
        <v>203</v>
      </c>
      <c r="K127" s="32">
        <v>-3</v>
      </c>
      <c r="L127" s="33"/>
      <c r="M127" s="28">
        <v>960262.57576713327</v>
      </c>
      <c r="N127" s="28">
        <v>29131.3041</v>
      </c>
      <c r="O127" s="34">
        <v>989393.87986713322</v>
      </c>
      <c r="P127" s="54">
        <v>1005282.617361124</v>
      </c>
      <c r="Q127" s="35"/>
      <c r="R127" s="36">
        <v>15888.737493990804</v>
      </c>
      <c r="S127" s="55">
        <v>0.016059061833012873</v>
      </c>
      <c r="T127" s="35"/>
      <c r="U127" s="37">
        <v>4771.8615527530737</v>
      </c>
      <c r="V127" s="37">
        <v>4926.6572283799214</v>
      </c>
      <c r="W127" s="55">
        <v>0.032439263779046566</v>
      </c>
      <c r="X127" s="38"/>
      <c r="Y127" s="56"/>
    </row>
    <row r="128" spans="1:25" ht="15">
      <c r="A128" s="26">
        <v>8733317</v>
      </c>
      <c r="B128" s="27" t="s">
        <v>126</v>
      </c>
      <c r="C128" s="27" t="s">
        <v>352</v>
      </c>
      <c r="D128" s="27" t="s">
        <v>355</v>
      </c>
      <c r="E128" s="27" t="s">
        <v>676</v>
      </c>
      <c r="F128" s="28">
        <v>3120</v>
      </c>
      <c r="G128" s="28">
        <v>3023.9999999999991</v>
      </c>
      <c r="H128" s="29"/>
      <c r="I128" s="30">
        <v>165</v>
      </c>
      <c r="J128" s="31">
        <v>158</v>
      </c>
      <c r="K128" s="32">
        <v>-7</v>
      </c>
      <c r="L128" s="33"/>
      <c r="M128" s="28">
        <v>738376.128997518</v>
      </c>
      <c r="N128" s="28">
        <v>22176.1318</v>
      </c>
      <c r="O128" s="34">
        <v>760552.260797518</v>
      </c>
      <c r="P128" s="54">
        <v>759958.28350274754</v>
      </c>
      <c r="Q128" s="35"/>
      <c r="R128" s="36">
        <v>-593.97729477041867</v>
      </c>
      <c r="S128" s="55">
        <v>-0.00078098156482707957</v>
      </c>
      <c r="T128" s="35"/>
      <c r="U128" s="37">
        <v>4590.4985502879872</v>
      </c>
      <c r="V128" s="37">
        <v>4790.7233133085283</v>
      </c>
      <c r="W128" s="55">
        <v>0.043617215173280016</v>
      </c>
      <c r="X128" s="38"/>
      <c r="Y128" s="56"/>
    </row>
    <row r="129" spans="1:25" ht="15">
      <c r="A129" s="26">
        <v>8732204</v>
      </c>
      <c r="B129" s="27" t="s">
        <v>199</v>
      </c>
      <c r="C129" s="27" t="s">
        <v>352</v>
      </c>
      <c r="D129" s="27" t="s">
        <v>355</v>
      </c>
      <c r="E129" s="27" t="s">
        <v>676</v>
      </c>
      <c r="F129" s="28">
        <v>4271.2</v>
      </c>
      <c r="G129" s="28">
        <v>3609.6</v>
      </c>
      <c r="H129" s="29"/>
      <c r="I129" s="30">
        <v>231</v>
      </c>
      <c r="J129" s="31">
        <v>234</v>
      </c>
      <c r="K129" s="32">
        <v>3</v>
      </c>
      <c r="L129" s="33"/>
      <c r="M129" s="28">
        <v>992846.72592592589</v>
      </c>
      <c r="N129" s="28">
        <v>29607.3389</v>
      </c>
      <c r="O129" s="34">
        <v>1022454.0648259259</v>
      </c>
      <c r="P129" s="54">
        <v>1044785.9625271125</v>
      </c>
      <c r="Q129" s="35"/>
      <c r="R129" s="36">
        <v>22331.897701186594</v>
      </c>
      <c r="S129" s="55">
        <v>0.02184146796363769</v>
      </c>
      <c r="T129" s="35"/>
      <c r="U129" s="37">
        <v>4407.7180295494627</v>
      </c>
      <c r="V129" s="37">
        <v>4449.47163473125</v>
      </c>
      <c r="W129" s="55">
        <v>0.0094728394379743983</v>
      </c>
      <c r="X129" s="38"/>
      <c r="Y129" s="56"/>
    </row>
    <row r="130" spans="1:25" ht="15">
      <c r="A130" s="26">
        <v>8735416</v>
      </c>
      <c r="B130" s="27" t="s">
        <v>268</v>
      </c>
      <c r="C130" s="27" t="s">
        <v>350</v>
      </c>
      <c r="D130" s="27" t="s">
        <v>355</v>
      </c>
      <c r="E130" s="27" t="s">
        <v>676</v>
      </c>
      <c r="F130" s="28">
        <v>37170</v>
      </c>
      <c r="G130" s="28">
        <v>35840</v>
      </c>
      <c r="H130" s="29"/>
      <c r="I130" s="30">
        <v>832</v>
      </c>
      <c r="J130" s="31">
        <v>826</v>
      </c>
      <c r="K130" s="32">
        <v>-6</v>
      </c>
      <c r="L130" s="33"/>
      <c r="M130" s="28">
        <v>4634435.6092807427</v>
      </c>
      <c r="N130" s="28">
        <v>135546.3515</v>
      </c>
      <c r="O130" s="34">
        <v>4769981.9607807426</v>
      </c>
      <c r="P130" s="54">
        <v>4779997.42512932</v>
      </c>
      <c r="Q130" s="35"/>
      <c r="R130" s="36">
        <v>10015.464348576963</v>
      </c>
      <c r="S130" s="55">
        <v>0.0020996860011054737</v>
      </c>
      <c r="T130" s="35"/>
      <c r="U130" s="37">
        <v>5688.4759143999308</v>
      </c>
      <c r="V130" s="37">
        <v>5743.5319916819853</v>
      </c>
      <c r="W130" s="55">
        <v>0.0096785286798322136</v>
      </c>
      <c r="X130" s="38"/>
      <c r="Y130" s="56"/>
    </row>
    <row r="131" spans="1:25" ht="15">
      <c r="A131" s="26">
        <v>8732066</v>
      </c>
      <c r="B131" s="27" t="s">
        <v>46</v>
      </c>
      <c r="C131" s="27" t="s">
        <v>352</v>
      </c>
      <c r="D131" s="27" t="s">
        <v>671</v>
      </c>
      <c r="E131" s="27" t="s">
        <v>672</v>
      </c>
      <c r="F131" s="28">
        <v>27300</v>
      </c>
      <c r="G131" s="28">
        <v>26460</v>
      </c>
      <c r="H131" s="29"/>
      <c r="I131" s="30">
        <v>212</v>
      </c>
      <c r="J131" s="31">
        <v>206</v>
      </c>
      <c r="K131" s="32">
        <v>-6</v>
      </c>
      <c r="L131" s="33"/>
      <c r="M131" s="28">
        <v>931480</v>
      </c>
      <c r="N131" s="28">
        <v>27051.9436</v>
      </c>
      <c r="O131" s="34">
        <v>958531.9436</v>
      </c>
      <c r="P131" s="54">
        <v>940182.75972502865</v>
      </c>
      <c r="Q131" s="35"/>
      <c r="R131" s="36">
        <v>-18349.18387497135</v>
      </c>
      <c r="S131" s="55">
        <v>-0.019143007176220465</v>
      </c>
      <c r="T131" s="35"/>
      <c r="U131" s="37">
        <v>4392.60350754717</v>
      </c>
      <c r="V131" s="37">
        <v>4435.5473773059639</v>
      </c>
      <c r="W131" s="55">
        <v>0.0097764047415182572</v>
      </c>
      <c r="X131" s="38"/>
      <c r="Y131" s="56"/>
    </row>
    <row r="132" spans="1:25" ht="15">
      <c r="A132" s="26">
        <v>8732293</v>
      </c>
      <c r="B132" s="27" t="s">
        <v>77</v>
      </c>
      <c r="C132" s="27" t="s">
        <v>352</v>
      </c>
      <c r="D132" s="27" t="s">
        <v>351</v>
      </c>
      <c r="E132" s="27" t="s">
        <v>353</v>
      </c>
      <c r="F132" s="28">
        <v>53277.45</v>
      </c>
      <c r="G132" s="28">
        <v>49122.55</v>
      </c>
      <c r="H132" s="29"/>
      <c r="I132" s="30">
        <v>353</v>
      </c>
      <c r="J132" s="31">
        <v>324</v>
      </c>
      <c r="K132" s="32">
        <v>-29</v>
      </c>
      <c r="L132" s="33"/>
      <c r="M132" s="28">
        <v>1559310.679752066</v>
      </c>
      <c r="N132" s="28">
        <v>43659.481</v>
      </c>
      <c r="O132" s="34">
        <v>1602970.1607520659</v>
      </c>
      <c r="P132" s="54">
        <v>1488530.4214059061</v>
      </c>
      <c r="Q132" s="35"/>
      <c r="R132" s="36">
        <v>-114439.73934615985</v>
      </c>
      <c r="S132" s="55">
        <v>-0.071392307946935282</v>
      </c>
      <c r="T132" s="35"/>
      <c r="U132" s="37">
        <v>4390.0643364081188</v>
      </c>
      <c r="V132" s="37">
        <v>4442.6168870552656</v>
      </c>
      <c r="W132" s="55">
        <v>0.011970792822171807</v>
      </c>
      <c r="X132" s="38"/>
      <c r="Y132" s="56"/>
    </row>
    <row r="133" spans="1:25" ht="15">
      <c r="A133" s="26">
        <v>8733053</v>
      </c>
      <c r="B133" s="27" t="s">
        <v>111</v>
      </c>
      <c r="C133" s="27" t="s">
        <v>352</v>
      </c>
      <c r="D133" s="27" t="s">
        <v>675</v>
      </c>
      <c r="E133" s="27" t="s">
        <v>676</v>
      </c>
      <c r="F133" s="28">
        <v>12548.25</v>
      </c>
      <c r="G133" s="28">
        <v>12152.25</v>
      </c>
      <c r="H133" s="29"/>
      <c r="I133" s="30">
        <v>97</v>
      </c>
      <c r="J133" s="31">
        <v>92</v>
      </c>
      <c r="K133" s="32">
        <v>-5</v>
      </c>
      <c r="L133" s="33"/>
      <c r="M133" s="28">
        <v>513483.07323640189</v>
      </c>
      <c r="N133" s="28">
        <v>13945.794</v>
      </c>
      <c r="O133" s="34">
        <v>527428.86723640189</v>
      </c>
      <c r="P133" s="54">
        <v>526395.83349490818</v>
      </c>
      <c r="Q133" s="35"/>
      <c r="R133" s="36">
        <v>-1033.0337414937094</v>
      </c>
      <c r="S133" s="55">
        <v>-0.00195862192167553</v>
      </c>
      <c r="T133" s="35"/>
      <c r="U133" s="37">
        <v>5308.0476003752774</v>
      </c>
      <c r="V133" s="37">
        <v>5589.6041684229149</v>
      </c>
      <c r="W133" s="55">
        <v>0.053043338953428283</v>
      </c>
      <c r="X133" s="38"/>
      <c r="Y133" s="56"/>
    </row>
    <row r="134" spans="1:25" ht="15">
      <c r="A134" s="26">
        <v>8734009</v>
      </c>
      <c r="B134" s="27" t="s">
        <v>244</v>
      </c>
      <c r="C134" s="27" t="s">
        <v>350</v>
      </c>
      <c r="D134" s="27" t="s">
        <v>675</v>
      </c>
      <c r="E134" s="27" t="s">
        <v>672</v>
      </c>
      <c r="F134" s="28">
        <v>7965</v>
      </c>
      <c r="G134" s="28">
        <v>7680</v>
      </c>
      <c r="H134" s="29"/>
      <c r="I134" s="30">
        <v>574</v>
      </c>
      <c r="J134" s="31">
        <v>548</v>
      </c>
      <c r="K134" s="32">
        <v>-26</v>
      </c>
      <c r="L134" s="33"/>
      <c r="M134" s="28">
        <v>3339215.9697058727</v>
      </c>
      <c r="N134" s="28">
        <v>107964.6926</v>
      </c>
      <c r="O134" s="34">
        <v>3447180.6623058729</v>
      </c>
      <c r="P134" s="54">
        <v>3375776.58767222</v>
      </c>
      <c r="Q134" s="35"/>
      <c r="R134" s="36">
        <v>-71404.07463365281</v>
      </c>
      <c r="S134" s="55">
        <v>-0.020713760498380585</v>
      </c>
      <c r="T134" s="35"/>
      <c r="U134" s="37">
        <v>5991.6649169091861</v>
      </c>
      <c r="V134" s="37">
        <v>6146.1616563361677</v>
      </c>
      <c r="W134" s="55">
        <v>0.025785276975515352</v>
      </c>
      <c r="X134" s="38"/>
      <c r="Y134" s="56"/>
    </row>
    <row r="135" spans="1:25" ht="15">
      <c r="A135" s="26">
        <v>8732074</v>
      </c>
      <c r="B135" s="27" t="s">
        <v>49</v>
      </c>
      <c r="C135" s="27" t="s">
        <v>352</v>
      </c>
      <c r="D135" s="27" t="s">
        <v>675</v>
      </c>
      <c r="E135" s="27" t="s">
        <v>672</v>
      </c>
      <c r="F135" s="28">
        <v>66494.38</v>
      </c>
      <c r="G135" s="28">
        <v>66625.62</v>
      </c>
      <c r="H135" s="29"/>
      <c r="I135" s="30">
        <v>420</v>
      </c>
      <c r="J135" s="31">
        <v>408</v>
      </c>
      <c r="K135" s="32">
        <v>-12</v>
      </c>
      <c r="L135" s="33"/>
      <c r="M135" s="28">
        <v>1857794.38</v>
      </c>
      <c r="N135" s="28">
        <v>54632.5896</v>
      </c>
      <c r="O135" s="34">
        <v>1912426.9696</v>
      </c>
      <c r="P135" s="54">
        <v>1871814.6795616434</v>
      </c>
      <c r="Q135" s="35"/>
      <c r="R135" s="36">
        <v>-40612.290038356557</v>
      </c>
      <c r="S135" s="55">
        <v>-0.02123599524788701</v>
      </c>
      <c r="T135" s="35"/>
      <c r="U135" s="37">
        <v>4395.0775942857144</v>
      </c>
      <c r="V135" s="37">
        <v>4424.482989121675</v>
      </c>
      <c r="W135" s="55">
        <v>0.0066905291670372718</v>
      </c>
      <c r="X135" s="38"/>
      <c r="Y135" s="56"/>
    </row>
    <row r="136" spans="1:25" ht="15">
      <c r="A136" s="26">
        <v>8735411</v>
      </c>
      <c r="B136" s="27" t="s">
        <v>265</v>
      </c>
      <c r="C136" s="27" t="s">
        <v>350</v>
      </c>
      <c r="D136" s="27" t="s">
        <v>351</v>
      </c>
      <c r="E136" s="27" t="s">
        <v>353</v>
      </c>
      <c r="F136" s="28">
        <v>52834</v>
      </c>
      <c r="G136" s="28">
        <v>50944</v>
      </c>
      <c r="H136" s="29"/>
      <c r="I136" s="30">
        <v>1403</v>
      </c>
      <c r="J136" s="31">
        <v>1412</v>
      </c>
      <c r="K136" s="32">
        <v>9</v>
      </c>
      <c r="L136" s="33"/>
      <c r="M136" s="28">
        <v>7861253.7346779555</v>
      </c>
      <c r="N136" s="28">
        <v>242699.7593</v>
      </c>
      <c r="O136" s="34">
        <v>8103953.4939779555</v>
      </c>
      <c r="P136" s="54">
        <v>8372093.1301746434</v>
      </c>
      <c r="Q136" s="35"/>
      <c r="R136" s="36">
        <v>268139.63619668782</v>
      </c>
      <c r="S136" s="55">
        <v>0.03308750925038529</v>
      </c>
      <c r="T136" s="35"/>
      <c r="U136" s="37">
        <v>5738.5028467412367</v>
      </c>
      <c r="V136" s="37">
        <v>5893.1651063559793</v>
      </c>
      <c r="W136" s="55">
        <v>0.026951674286015522</v>
      </c>
      <c r="X136" s="38"/>
      <c r="Y136" s="56"/>
    </row>
    <row r="137" spans="1:25" ht="15">
      <c r="A137" s="26">
        <v>8732075</v>
      </c>
      <c r="B137" s="27" t="s">
        <v>50</v>
      </c>
      <c r="C137" s="27" t="s">
        <v>352</v>
      </c>
      <c r="D137" s="27" t="s">
        <v>671</v>
      </c>
      <c r="E137" s="27" t="s">
        <v>672</v>
      </c>
      <c r="F137" s="28">
        <v>26229.71</v>
      </c>
      <c r="G137" s="28">
        <v>24346.33</v>
      </c>
      <c r="H137" s="29"/>
      <c r="I137" s="30">
        <v>232</v>
      </c>
      <c r="J137" s="31">
        <v>242</v>
      </c>
      <c r="K137" s="32">
        <v>10</v>
      </c>
      <c r="L137" s="33"/>
      <c r="M137" s="28">
        <v>1090387.5023400788</v>
      </c>
      <c r="N137" s="28">
        <v>33321.4232</v>
      </c>
      <c r="O137" s="34">
        <v>1123708.9255400789</v>
      </c>
      <c r="P137" s="54">
        <v>1182666.7108936715</v>
      </c>
      <c r="Q137" s="35"/>
      <c r="R137" s="36">
        <v>58957.7853535926</v>
      </c>
      <c r="S137" s="55">
        <v>0.052467132736581414</v>
      </c>
      <c r="T137" s="35"/>
      <c r="U137" s="37">
        <v>4730.5138600865475</v>
      </c>
      <c r="V137" s="37">
        <v>4786.4478549325268</v>
      </c>
      <c r="W137" s="55">
        <v>0.011824084338473087</v>
      </c>
      <c r="X137" s="38"/>
      <c r="Y137" s="56"/>
    </row>
    <row r="138" spans="1:26" ht="15">
      <c r="A138" s="26">
        <v>8732099</v>
      </c>
      <c r="B138" s="27" t="s">
        <v>495</v>
      </c>
      <c r="C138" s="27" t="s">
        <v>352</v>
      </c>
      <c r="D138" s="27" t="s">
        <v>354</v>
      </c>
      <c r="E138" s="27" t="s">
        <v>354</v>
      </c>
      <c r="F138" s="28">
        <v>0</v>
      </c>
      <c r="G138" s="28">
        <v>0</v>
      </c>
      <c r="H138" s="29"/>
      <c r="I138" s="30">
        <v>35</v>
      </c>
      <c r="J138" s="31">
        <v>77.5</v>
      </c>
      <c r="K138" s="32">
        <v>42.5</v>
      </c>
      <c r="L138" s="33"/>
      <c r="M138" s="28">
        <v>205642.72681848815</v>
      </c>
      <c r="N138" s="28">
        <v>6231.1557</v>
      </c>
      <c r="O138" s="34">
        <v>211873.88251848816</v>
      </c>
      <c r="P138" s="54">
        <v>433385.16506666166</v>
      </c>
      <c r="Q138" s="35"/>
      <c r="R138" s="36">
        <v>221511.28254817351</v>
      </c>
      <c r="S138" s="55">
        <v>1.0454864937345187</v>
      </c>
      <c r="T138" s="35"/>
      <c r="U138" s="37">
        <v>6053.5395005282335</v>
      </c>
      <c r="V138" s="37">
        <v>5592.0666460214406</v>
      </c>
      <c r="W138" s="55">
        <v>-0.076231906055378773</v>
      </c>
      <c r="X138" s="38"/>
      <c r="Y138" s="56"/>
      <c r="Z138" s="6" t="s">
        <v>571</v>
      </c>
    </row>
    <row r="139" spans="1:25" ht="15">
      <c r="A139" s="26">
        <v>8732121</v>
      </c>
      <c r="B139" s="27" t="s">
        <v>60</v>
      </c>
      <c r="C139" s="27" t="s">
        <v>352</v>
      </c>
      <c r="D139" s="27" t="s">
        <v>354</v>
      </c>
      <c r="E139" s="27" t="s">
        <v>354</v>
      </c>
      <c r="F139" s="28">
        <v>46020</v>
      </c>
      <c r="G139" s="28">
        <v>44604</v>
      </c>
      <c r="H139" s="29"/>
      <c r="I139" s="30">
        <v>391</v>
      </c>
      <c r="J139" s="31">
        <v>409</v>
      </c>
      <c r="K139" s="32">
        <v>18</v>
      </c>
      <c r="L139" s="33"/>
      <c r="M139" s="28">
        <v>1713635</v>
      </c>
      <c r="N139" s="28">
        <v>48253.7233</v>
      </c>
      <c r="O139" s="34">
        <v>1761888.7233</v>
      </c>
      <c r="P139" s="54">
        <v>1846249</v>
      </c>
      <c r="Q139" s="35"/>
      <c r="R139" s="36">
        <v>84360.276700000046</v>
      </c>
      <c r="S139" s="55">
        <v>0.047880592902594943</v>
      </c>
      <c r="T139" s="35"/>
      <c r="U139" s="37">
        <v>4388.4110570332477</v>
      </c>
      <c r="V139" s="37">
        <v>4405</v>
      </c>
      <c r="W139" s="55">
        <v>0.0037801707158141851</v>
      </c>
      <c r="X139" s="38"/>
      <c r="Y139" s="56"/>
    </row>
    <row r="140" spans="1:25" ht="15">
      <c r="A140" s="26">
        <v>8732025</v>
      </c>
      <c r="B140" s="27" t="s">
        <v>158</v>
      </c>
      <c r="C140" s="27" t="s">
        <v>352</v>
      </c>
      <c r="D140" s="27" t="s">
        <v>355</v>
      </c>
      <c r="E140" s="27" t="s">
        <v>676</v>
      </c>
      <c r="F140" s="28">
        <v>5230.4</v>
      </c>
      <c r="G140" s="28">
        <v>5043.2</v>
      </c>
      <c r="H140" s="29"/>
      <c r="I140" s="30">
        <v>207</v>
      </c>
      <c r="J140" s="31">
        <v>212</v>
      </c>
      <c r="K140" s="32">
        <v>5</v>
      </c>
      <c r="L140" s="33"/>
      <c r="M140" s="28">
        <v>888085.4</v>
      </c>
      <c r="N140" s="28">
        <v>26732.899</v>
      </c>
      <c r="O140" s="34">
        <v>914818.299</v>
      </c>
      <c r="P140" s="54">
        <v>946341.34512580431</v>
      </c>
      <c r="Q140" s="35"/>
      <c r="R140" s="36">
        <v>31523.046125804307</v>
      </c>
      <c r="S140" s="55">
        <v>0.034458259263355974</v>
      </c>
      <c r="T140" s="35"/>
      <c r="U140" s="37">
        <v>4394.1444396135266</v>
      </c>
      <c r="V140" s="37">
        <v>4440.0855902160583</v>
      </c>
      <c r="W140" s="55">
        <v>0.010455084313653631</v>
      </c>
      <c r="X140" s="38"/>
      <c r="Y140" s="56"/>
    </row>
    <row r="141" spans="1:25" ht="15">
      <c r="A141" s="26">
        <v>8732028</v>
      </c>
      <c r="B141" s="27" t="s">
        <v>35</v>
      </c>
      <c r="C141" s="27" t="s">
        <v>352</v>
      </c>
      <c r="D141" s="27" t="s">
        <v>355</v>
      </c>
      <c r="E141" s="27" t="s">
        <v>355</v>
      </c>
      <c r="F141" s="28">
        <v>50180</v>
      </c>
      <c r="G141" s="28">
        <v>48636</v>
      </c>
      <c r="H141" s="29"/>
      <c r="I141" s="30">
        <v>387</v>
      </c>
      <c r="J141" s="31">
        <v>398</v>
      </c>
      <c r="K141" s="32">
        <v>11</v>
      </c>
      <c r="L141" s="33"/>
      <c r="M141" s="28">
        <v>1700735</v>
      </c>
      <c r="N141" s="28">
        <v>47946.8328</v>
      </c>
      <c r="O141" s="34">
        <v>1748681.8328</v>
      </c>
      <c r="P141" s="54">
        <v>1801826</v>
      </c>
      <c r="Q141" s="35"/>
      <c r="R141" s="36">
        <v>53144.167200000025</v>
      </c>
      <c r="S141" s="55">
        <v>0.030390987201431185</v>
      </c>
      <c r="T141" s="35"/>
      <c r="U141" s="37">
        <v>4388.8936248062018</v>
      </c>
      <c r="V141" s="37">
        <v>4405</v>
      </c>
      <c r="W141" s="55">
        <v>0.0036698030462083389</v>
      </c>
      <c r="X141" s="38"/>
      <c r="Y141" s="56"/>
    </row>
    <row r="142" spans="1:25" ht="15">
      <c r="A142" s="26">
        <v>8734040</v>
      </c>
      <c r="B142" s="27" t="s">
        <v>254</v>
      </c>
      <c r="C142" s="27" t="s">
        <v>350</v>
      </c>
      <c r="D142" s="27" t="s">
        <v>355</v>
      </c>
      <c r="E142" s="27" t="s">
        <v>355</v>
      </c>
      <c r="F142" s="28">
        <v>21255.96</v>
      </c>
      <c r="G142" s="28">
        <v>20480</v>
      </c>
      <c r="H142" s="29"/>
      <c r="I142" s="30">
        <v>602</v>
      </c>
      <c r="J142" s="31">
        <v>627</v>
      </c>
      <c r="K142" s="32">
        <v>25</v>
      </c>
      <c r="L142" s="33"/>
      <c r="M142" s="28">
        <v>3443271.296384464</v>
      </c>
      <c r="N142" s="28">
        <v>106530.5112</v>
      </c>
      <c r="O142" s="34">
        <v>3549801.8075844641</v>
      </c>
      <c r="P142" s="54">
        <v>3821185.7448917227</v>
      </c>
      <c r="Q142" s="35"/>
      <c r="R142" s="36">
        <v>271383.9373072586</v>
      </c>
      <c r="S142" s="55">
        <v>0.0764504476637042</v>
      </c>
      <c r="T142" s="35"/>
      <c r="U142" s="37">
        <v>5861.371839841303</v>
      </c>
      <c r="V142" s="37">
        <v>6061.7316505450126</v>
      </c>
      <c r="W142" s="55">
        <v>0.034183091634250318</v>
      </c>
      <c r="X142" s="38"/>
      <c r="Y142" s="56"/>
    </row>
    <row r="143" spans="1:25" ht="15">
      <c r="A143" s="26">
        <v>8732029</v>
      </c>
      <c r="B143" s="27" t="s">
        <v>36</v>
      </c>
      <c r="C143" s="27" t="s">
        <v>352</v>
      </c>
      <c r="D143" s="27" t="s">
        <v>355</v>
      </c>
      <c r="E143" s="27" t="s">
        <v>355</v>
      </c>
      <c r="F143" s="28">
        <v>41069.92</v>
      </c>
      <c r="G143" s="28">
        <v>6584.5800000000017</v>
      </c>
      <c r="H143" s="29"/>
      <c r="I143" s="30">
        <v>207</v>
      </c>
      <c r="J143" s="31">
        <v>206</v>
      </c>
      <c r="K143" s="32">
        <v>-1</v>
      </c>
      <c r="L143" s="33"/>
      <c r="M143" s="28">
        <v>928318.50623693387</v>
      </c>
      <c r="N143" s="28">
        <v>26732.899</v>
      </c>
      <c r="O143" s="34">
        <v>955051.40523693385</v>
      </c>
      <c r="P143" s="54">
        <v>951763.71914570371</v>
      </c>
      <c r="Q143" s="35"/>
      <c r="R143" s="36">
        <v>-3287.6860912301345</v>
      </c>
      <c r="S143" s="55">
        <v>-0.0034424179402306717</v>
      </c>
      <c r="T143" s="35"/>
      <c r="U143" s="37">
        <v>4415.3694938982308</v>
      </c>
      <c r="V143" s="37">
        <v>4588.2482482801151</v>
      </c>
      <c r="W143" s="55">
        <v>0.039153858951281928</v>
      </c>
      <c r="X143" s="38"/>
      <c r="Y143" s="56"/>
    </row>
    <row r="144" spans="1:25" ht="15">
      <c r="A144" s="26">
        <v>8732030</v>
      </c>
      <c r="B144" s="27" t="s">
        <v>161</v>
      </c>
      <c r="C144" s="27" t="s">
        <v>352</v>
      </c>
      <c r="D144" s="27" t="s">
        <v>675</v>
      </c>
      <c r="E144" s="27" t="s">
        <v>672</v>
      </c>
      <c r="F144" s="28">
        <v>4353.2</v>
      </c>
      <c r="G144" s="28">
        <v>3225.6</v>
      </c>
      <c r="H144" s="29"/>
      <c r="I144" s="30">
        <v>89</v>
      </c>
      <c r="J144" s="31">
        <v>94</v>
      </c>
      <c r="K144" s="32">
        <v>5</v>
      </c>
      <c r="L144" s="33"/>
      <c r="M144" s="28">
        <v>514666.86928554316</v>
      </c>
      <c r="N144" s="28">
        <v>14279.0183</v>
      </c>
      <c r="O144" s="34">
        <v>528945.88758554321</v>
      </c>
      <c r="P144" s="54">
        <v>549625.61884068139</v>
      </c>
      <c r="Q144" s="35"/>
      <c r="R144" s="36">
        <v>20679.731255138176</v>
      </c>
      <c r="S144" s="55">
        <v>0.039096118791156625</v>
      </c>
      <c r="T144" s="35"/>
      <c r="U144" s="37">
        <v>5894.2998605117218</v>
      </c>
      <c r="V144" s="37">
        <v>5812.76615787959</v>
      </c>
      <c r="W144" s="55">
        <v>-0.01383263569238463</v>
      </c>
      <c r="X144" s="38"/>
      <c r="Y144" s="56"/>
    </row>
    <row r="145" spans="1:25" ht="15">
      <c r="A145" s="26">
        <v>8732059</v>
      </c>
      <c r="B145" s="27" t="s">
        <v>42</v>
      </c>
      <c r="C145" s="27" t="s">
        <v>352</v>
      </c>
      <c r="D145" s="27" t="s">
        <v>355</v>
      </c>
      <c r="E145" s="27" t="s">
        <v>355</v>
      </c>
      <c r="F145" s="28">
        <v>17491.5</v>
      </c>
      <c r="G145" s="28">
        <v>16939.5</v>
      </c>
      <c r="H145" s="29"/>
      <c r="I145" s="30">
        <v>198</v>
      </c>
      <c r="J145" s="31">
        <v>205</v>
      </c>
      <c r="K145" s="32">
        <v>7</v>
      </c>
      <c r="L145" s="33"/>
      <c r="M145" s="28">
        <v>872574.2567567568</v>
      </c>
      <c r="N145" s="28">
        <v>24643.41</v>
      </c>
      <c r="O145" s="34">
        <v>897217.66675675684</v>
      </c>
      <c r="P145" s="54">
        <v>958894.64820730244</v>
      </c>
      <c r="Q145" s="35"/>
      <c r="R145" s="36">
        <v>61676.9814505456</v>
      </c>
      <c r="S145" s="55">
        <v>0.068742495534549863</v>
      </c>
      <c r="T145" s="35"/>
      <c r="U145" s="37">
        <v>4443.0614482664487</v>
      </c>
      <c r="V145" s="37">
        <v>4594.903161986841</v>
      </c>
      <c r="W145" s="55">
        <v>0.034175019969538464</v>
      </c>
      <c r="X145" s="38"/>
      <c r="Y145" s="56"/>
    </row>
    <row r="146" spans="1:25" ht="15">
      <c r="A146" s="26">
        <v>8732257</v>
      </c>
      <c r="B146" s="27" t="s">
        <v>209</v>
      </c>
      <c r="C146" s="27" t="s">
        <v>352</v>
      </c>
      <c r="D146" s="27" t="s">
        <v>351</v>
      </c>
      <c r="E146" s="27" t="s">
        <v>353</v>
      </c>
      <c r="F146" s="28">
        <v>4619.8</v>
      </c>
      <c r="G146" s="28">
        <v>4454.4</v>
      </c>
      <c r="H146" s="29"/>
      <c r="I146" s="30">
        <v>204</v>
      </c>
      <c r="J146" s="31">
        <v>204</v>
      </c>
      <c r="K146" s="32">
        <v>0</v>
      </c>
      <c r="L146" s="33"/>
      <c r="M146" s="28">
        <v>875875.59062564536</v>
      </c>
      <c r="N146" s="28">
        <v>26352.0711</v>
      </c>
      <c r="O146" s="34">
        <v>902227.66172564542</v>
      </c>
      <c r="P146" s="54">
        <v>918286.495826511</v>
      </c>
      <c r="Q146" s="35"/>
      <c r="R146" s="36">
        <v>16058.834100865526</v>
      </c>
      <c r="S146" s="55">
        <v>0.017799093047258831</v>
      </c>
      <c r="T146" s="35"/>
      <c r="U146" s="37">
        <v>4400.0385378708106</v>
      </c>
      <c r="V146" s="37">
        <v>4479.5690971887789</v>
      </c>
      <c r="W146" s="55">
        <v>0.018074968806171703</v>
      </c>
      <c r="X146" s="38"/>
      <c r="Y146" s="56"/>
    </row>
    <row r="147" spans="1:25" ht="15">
      <c r="A147" s="26">
        <v>8732447</v>
      </c>
      <c r="B147" s="27" t="s">
        <v>212</v>
      </c>
      <c r="C147" s="27" t="s">
        <v>352</v>
      </c>
      <c r="D147" s="27" t="s">
        <v>675</v>
      </c>
      <c r="E147" s="27" t="s">
        <v>672</v>
      </c>
      <c r="F147" s="28">
        <v>8177.6</v>
      </c>
      <c r="G147" s="28">
        <v>7884.8</v>
      </c>
      <c r="H147" s="29"/>
      <c r="I147" s="30">
        <v>348</v>
      </c>
      <c r="J147" s="31">
        <v>348</v>
      </c>
      <c r="K147" s="32">
        <v>0</v>
      </c>
      <c r="L147" s="33"/>
      <c r="M147" s="28">
        <v>1492397.6</v>
      </c>
      <c r="N147" s="28">
        <v>44545.716</v>
      </c>
      <c r="O147" s="34">
        <v>1536943.316</v>
      </c>
      <c r="P147" s="54">
        <v>1546407.4043906694</v>
      </c>
      <c r="Q147" s="35"/>
      <c r="R147" s="36">
        <v>9464.08839066932</v>
      </c>
      <c r="S147" s="55">
        <v>0.0061577341806594767</v>
      </c>
      <c r="T147" s="35"/>
      <c r="U147" s="37">
        <v>4393.004931034483</v>
      </c>
      <c r="V147" s="37">
        <v>4421.0419666398548</v>
      </c>
      <c r="W147" s="55">
        <v>0.0063821998940414362</v>
      </c>
      <c r="X147" s="38"/>
      <c r="Y147" s="56"/>
    </row>
    <row r="148" spans="1:25" ht="15">
      <c r="A148" s="26">
        <v>8733026</v>
      </c>
      <c r="B148" s="27" t="s">
        <v>217</v>
      </c>
      <c r="C148" s="27" t="s">
        <v>352</v>
      </c>
      <c r="D148" s="27" t="s">
        <v>355</v>
      </c>
      <c r="E148" s="27" t="s">
        <v>676</v>
      </c>
      <c r="F148" s="28">
        <v>8124.2</v>
      </c>
      <c r="G148" s="28">
        <v>7833.6</v>
      </c>
      <c r="H148" s="29"/>
      <c r="I148" s="30">
        <v>342</v>
      </c>
      <c r="J148" s="31">
        <v>339</v>
      </c>
      <c r="K148" s="32">
        <v>-3</v>
      </c>
      <c r="L148" s="33"/>
      <c r="M148" s="28">
        <v>1475335.89867374</v>
      </c>
      <c r="N148" s="28">
        <v>40082.1302</v>
      </c>
      <c r="O148" s="34">
        <v>1515418.02887374</v>
      </c>
      <c r="P148" s="54">
        <v>1509863.6926890167</v>
      </c>
      <c r="Q148" s="35"/>
      <c r="R148" s="36">
        <v>-5554.3361847233027</v>
      </c>
      <c r="S148" s="55">
        <v>-0.0036652171736740458</v>
      </c>
      <c r="T148" s="35"/>
      <c r="U148" s="37">
        <v>4407.2918972916377</v>
      </c>
      <c r="V148" s="37">
        <v>4430.7672350708453</v>
      </c>
      <c r="W148" s="55">
        <v>0.0053264767404295711</v>
      </c>
      <c r="X148" s="38"/>
      <c r="Y148" s="56"/>
    </row>
    <row r="149" spans="1:25" ht="15">
      <c r="A149" s="26">
        <v>8733386</v>
      </c>
      <c r="B149" s="27" t="s">
        <v>136</v>
      </c>
      <c r="C149" s="27" t="s">
        <v>352</v>
      </c>
      <c r="D149" s="27" t="s">
        <v>354</v>
      </c>
      <c r="E149" s="27" t="s">
        <v>354</v>
      </c>
      <c r="F149" s="28">
        <v>61880</v>
      </c>
      <c r="G149" s="28">
        <v>59976</v>
      </c>
      <c r="H149" s="29"/>
      <c r="I149" s="30">
        <v>417</v>
      </c>
      <c r="J149" s="31">
        <v>421</v>
      </c>
      <c r="K149" s="32">
        <v>4</v>
      </c>
      <c r="L149" s="33"/>
      <c r="M149" s="28">
        <v>1840385</v>
      </c>
      <c r="N149" s="28">
        <v>48569.7294</v>
      </c>
      <c r="O149" s="34">
        <v>1888954.7294</v>
      </c>
      <c r="P149" s="54">
        <v>1914481</v>
      </c>
      <c r="Q149" s="35"/>
      <c r="R149" s="36">
        <v>25526.270599999931</v>
      </c>
      <c r="S149" s="55">
        <v>0.01351343693033236</v>
      </c>
      <c r="T149" s="35"/>
      <c r="U149" s="37">
        <v>4381.4741712230216</v>
      </c>
      <c r="V149" s="37">
        <v>4405</v>
      </c>
      <c r="W149" s="55">
        <v>0.0053693866168362091</v>
      </c>
      <c r="X149" s="38"/>
      <c r="Y149" s="56"/>
    </row>
    <row r="150" spans="1:25" ht="15">
      <c r="A150" s="26">
        <v>8732449</v>
      </c>
      <c r="B150" s="27" t="s">
        <v>93</v>
      </c>
      <c r="C150" s="27" t="s">
        <v>352</v>
      </c>
      <c r="D150" s="27" t="s">
        <v>355</v>
      </c>
      <c r="E150" s="27" t="s">
        <v>355</v>
      </c>
      <c r="F150" s="28">
        <v>52000</v>
      </c>
      <c r="G150" s="28">
        <v>50400</v>
      </c>
      <c r="H150" s="29"/>
      <c r="I150" s="30">
        <v>402</v>
      </c>
      <c r="J150" s="31">
        <v>415</v>
      </c>
      <c r="K150" s="32">
        <v>13</v>
      </c>
      <c r="L150" s="33"/>
      <c r="M150" s="28">
        <v>1766530</v>
      </c>
      <c r="N150" s="28">
        <v>49592.6978</v>
      </c>
      <c r="O150" s="34">
        <v>1816122.6978</v>
      </c>
      <c r="P150" s="54">
        <v>1878475</v>
      </c>
      <c r="Q150" s="35"/>
      <c r="R150" s="36">
        <v>62352.302200000035</v>
      </c>
      <c r="S150" s="55">
        <v>0.034332648490948248</v>
      </c>
      <c r="T150" s="35"/>
      <c r="U150" s="37">
        <v>4388.3649199004976</v>
      </c>
      <c r="V150" s="37">
        <v>4405</v>
      </c>
      <c r="W150" s="55">
        <v>0.0037907239719434183</v>
      </c>
      <c r="X150" s="38"/>
      <c r="Y150" s="56"/>
    </row>
    <row r="151" spans="1:25" ht="15">
      <c r="A151" s="26">
        <v>8732107</v>
      </c>
      <c r="B151" s="27" t="s">
        <v>55</v>
      </c>
      <c r="C151" s="27" t="s">
        <v>352</v>
      </c>
      <c r="D151" s="27" t="s">
        <v>354</v>
      </c>
      <c r="E151" s="27" t="s">
        <v>355</v>
      </c>
      <c r="F151" s="28">
        <v>36628</v>
      </c>
      <c r="G151" s="28">
        <v>33516</v>
      </c>
      <c r="H151" s="29"/>
      <c r="I151" s="30">
        <v>383</v>
      </c>
      <c r="J151" s="31">
        <v>396</v>
      </c>
      <c r="K151" s="32">
        <v>13</v>
      </c>
      <c r="L151" s="33"/>
      <c r="M151" s="28">
        <v>1672714.5855361598</v>
      </c>
      <c r="N151" s="28">
        <v>46779.0282</v>
      </c>
      <c r="O151" s="34">
        <v>1719493.6137361599</v>
      </c>
      <c r="P151" s="54">
        <v>1799032.9686405312</v>
      </c>
      <c r="Q151" s="35"/>
      <c r="R151" s="36">
        <v>79539.354904371314</v>
      </c>
      <c r="S151" s="55">
        <v>0.04625742966939328</v>
      </c>
      <c r="T151" s="35"/>
      <c r="U151" s="37">
        <v>4393.9049967001565</v>
      </c>
      <c r="V151" s="37">
        <v>4458.3761834356847</v>
      </c>
      <c r="W151" s="55">
        <v>0.014672867707414317</v>
      </c>
      <c r="X151" s="38"/>
      <c r="Y151" s="56"/>
    </row>
    <row r="152" spans="1:25" ht="15">
      <c r="A152" s="26">
        <v>8732053</v>
      </c>
      <c r="B152" s="27" t="s">
        <v>176</v>
      </c>
      <c r="C152" s="27" t="s">
        <v>352</v>
      </c>
      <c r="D152" s="27" t="s">
        <v>671</v>
      </c>
      <c r="E152" s="27" t="s">
        <v>672</v>
      </c>
      <c r="F152" s="28">
        <v>4785.6</v>
      </c>
      <c r="G152" s="28">
        <v>2892.8</v>
      </c>
      <c r="H152" s="29"/>
      <c r="I152" s="30">
        <v>99</v>
      </c>
      <c r="J152" s="31">
        <v>100</v>
      </c>
      <c r="K152" s="32">
        <v>1</v>
      </c>
      <c r="L152" s="33"/>
      <c r="M152" s="28">
        <v>544592.62995482574</v>
      </c>
      <c r="N152" s="28">
        <v>16466.7527</v>
      </c>
      <c r="O152" s="34">
        <v>561059.38265482569</v>
      </c>
      <c r="P152" s="54">
        <v>565658.12599345518</v>
      </c>
      <c r="Q152" s="35"/>
      <c r="R152" s="36">
        <v>4598.743338629487</v>
      </c>
      <c r="S152" s="55">
        <v>0.0081965358405898369</v>
      </c>
      <c r="T152" s="35"/>
      <c r="U152" s="37">
        <v>5618.9270975234922</v>
      </c>
      <c r="V152" s="37">
        <v>5627.653259934551</v>
      </c>
      <c r="W152" s="55">
        <v>0.0015529944168353417</v>
      </c>
      <c r="X152" s="38"/>
      <c r="Y152" s="56"/>
    </row>
    <row r="153" spans="1:25" ht="15">
      <c r="A153" s="39">
        <v>8734003</v>
      </c>
      <c r="B153" s="40" t="s">
        <v>238</v>
      </c>
      <c r="C153" s="27" t="s">
        <v>350</v>
      </c>
      <c r="D153" s="27" t="s">
        <v>671</v>
      </c>
      <c r="E153" s="27" t="s">
        <v>672</v>
      </c>
      <c r="F153" s="28">
        <v>50829.6</v>
      </c>
      <c r="G153" s="28">
        <v>55808</v>
      </c>
      <c r="H153" s="29"/>
      <c r="I153" s="30">
        <v>1272</v>
      </c>
      <c r="J153" s="31">
        <v>1239</v>
      </c>
      <c r="K153" s="32">
        <v>-33</v>
      </c>
      <c r="L153" s="33"/>
      <c r="M153" s="28">
        <v>7729385.4584830077</v>
      </c>
      <c r="N153" s="28">
        <v>241323.3098</v>
      </c>
      <c r="O153" s="34">
        <v>7970708.7682830077</v>
      </c>
      <c r="P153" s="54">
        <v>8046542.3101554476</v>
      </c>
      <c r="Q153" s="35"/>
      <c r="R153" s="36">
        <v>75833.5418724399</v>
      </c>
      <c r="S153" s="55">
        <v>0.0095140274318133711</v>
      </c>
      <c r="T153" s="35"/>
      <c r="U153" s="37">
        <v>6226.3201008514216</v>
      </c>
      <c r="V153" s="37">
        <v>6449.3416546855915</v>
      </c>
      <c r="W153" s="55">
        <v>0.035819159667629795</v>
      </c>
      <c r="X153" s="38"/>
      <c r="Y153" s="56"/>
    </row>
    <row r="154" spans="1:25" ht="15">
      <c r="A154" s="26">
        <v>8732088</v>
      </c>
      <c r="B154" s="27" t="s">
        <v>273</v>
      </c>
      <c r="C154" s="27" t="s">
        <v>352</v>
      </c>
      <c r="D154" s="27" t="s">
        <v>671</v>
      </c>
      <c r="E154" s="27" t="s">
        <v>672</v>
      </c>
      <c r="F154" s="28">
        <v>5279.6</v>
      </c>
      <c r="G154" s="28">
        <v>5171.2</v>
      </c>
      <c r="H154" s="29"/>
      <c r="I154" s="30">
        <v>161</v>
      </c>
      <c r="J154" s="31">
        <v>188</v>
      </c>
      <c r="K154" s="32">
        <v>27</v>
      </c>
      <c r="L154" s="33"/>
      <c r="M154" s="28">
        <v>842578.62058672158</v>
      </c>
      <c r="N154" s="28">
        <v>25915.5371</v>
      </c>
      <c r="O154" s="34">
        <v>868494.15768672153</v>
      </c>
      <c r="P154" s="54">
        <v>999497.96849803021</v>
      </c>
      <c r="Q154" s="35"/>
      <c r="R154" s="36">
        <v>131003.81081130868</v>
      </c>
      <c r="S154" s="55">
        <v>0.15084017509138348</v>
      </c>
      <c r="T154" s="35"/>
      <c r="U154" s="37">
        <v>5361.5811036442328</v>
      </c>
      <c r="V154" s="37">
        <v>5288.9721728618633</v>
      </c>
      <c r="W154" s="55">
        <v>-0.013542447531571921</v>
      </c>
      <c r="X154" s="38"/>
      <c r="Y154" s="56"/>
    </row>
    <row r="155" spans="1:25" ht="15">
      <c r="A155" s="26">
        <v>8732109</v>
      </c>
      <c r="B155" s="27" t="s">
        <v>56</v>
      </c>
      <c r="C155" s="27" t="s">
        <v>352</v>
      </c>
      <c r="D155" s="27" t="s">
        <v>354</v>
      </c>
      <c r="E155" s="27" t="s">
        <v>354</v>
      </c>
      <c r="F155" s="28">
        <v>27560</v>
      </c>
      <c r="G155" s="28">
        <v>26712</v>
      </c>
      <c r="H155" s="29"/>
      <c r="I155" s="30">
        <v>226</v>
      </c>
      <c r="J155" s="31">
        <v>235</v>
      </c>
      <c r="K155" s="32">
        <v>9</v>
      </c>
      <c r="L155" s="33"/>
      <c r="M155" s="28">
        <v>991450</v>
      </c>
      <c r="N155" s="28">
        <v>27049.9179</v>
      </c>
      <c r="O155" s="34">
        <v>1018499.9179</v>
      </c>
      <c r="P155" s="54">
        <v>1062686.8988816016</v>
      </c>
      <c r="Q155" s="35"/>
      <c r="R155" s="36">
        <v>44186.980981601635</v>
      </c>
      <c r="S155" s="55">
        <v>0.043384373631280032</v>
      </c>
      <c r="T155" s="35"/>
      <c r="U155" s="37">
        <v>4384.68990221239</v>
      </c>
      <c r="V155" s="37">
        <v>4408.4038250280919</v>
      </c>
      <c r="W155" s="55">
        <v>0.0054083466207579907</v>
      </c>
      <c r="X155" s="38"/>
      <c r="Y155" s="56"/>
    </row>
    <row r="156" spans="1:25" ht="15">
      <c r="A156" s="26">
        <v>8734005</v>
      </c>
      <c r="B156" s="27" t="s">
        <v>240</v>
      </c>
      <c r="C156" s="27" t="s">
        <v>350</v>
      </c>
      <c r="D156" s="27" t="s">
        <v>354</v>
      </c>
      <c r="E156" s="27" t="s">
        <v>354</v>
      </c>
      <c r="F156" s="28">
        <v>30851.47</v>
      </c>
      <c r="G156" s="28">
        <v>32512</v>
      </c>
      <c r="H156" s="29"/>
      <c r="I156" s="30">
        <v>617</v>
      </c>
      <c r="J156" s="31">
        <v>691</v>
      </c>
      <c r="K156" s="32">
        <v>74</v>
      </c>
      <c r="L156" s="33"/>
      <c r="M156" s="28">
        <v>3954564.4990323726</v>
      </c>
      <c r="N156" s="28">
        <v>127770.7788</v>
      </c>
      <c r="O156" s="34">
        <v>4082335.2778323726</v>
      </c>
      <c r="P156" s="54">
        <v>4636414.0212520519</v>
      </c>
      <c r="Q156" s="35"/>
      <c r="R156" s="36">
        <v>554078.74341967935</v>
      </c>
      <c r="S156" s="55">
        <v>0.13572592786006607</v>
      </c>
      <c r="T156" s="35"/>
      <c r="U156" s="37">
        <v>6566.424323877427</v>
      </c>
      <c r="V156" s="37">
        <v>6662.6657326368331</v>
      </c>
      <c r="W156" s="55">
        <v>0.014656592996807164</v>
      </c>
      <c r="X156" s="38"/>
      <c r="Y156" s="56"/>
    </row>
    <row r="157" spans="1:26" ht="15">
      <c r="A157" s="26">
        <v>8734028</v>
      </c>
      <c r="B157" s="27" t="s">
        <v>250</v>
      </c>
      <c r="C157" s="27" t="s">
        <v>350</v>
      </c>
      <c r="D157" s="27" t="s">
        <v>355</v>
      </c>
      <c r="E157" s="27" t="s">
        <v>355</v>
      </c>
      <c r="F157" s="28">
        <v>58633.71</v>
      </c>
      <c r="G157" s="28">
        <v>55808</v>
      </c>
      <c r="H157" s="29"/>
      <c r="I157" s="30">
        <v>430</v>
      </c>
      <c r="J157" s="31">
        <v>550</v>
      </c>
      <c r="K157" s="32">
        <v>120</v>
      </c>
      <c r="L157" s="33"/>
      <c r="M157" s="28">
        <v>2465463.4842817979</v>
      </c>
      <c r="N157" s="28">
        <v>74157.9313</v>
      </c>
      <c r="O157" s="34">
        <v>2539621.4155817977</v>
      </c>
      <c r="P157" s="54">
        <v>3321275.3370814309</v>
      </c>
      <c r="Q157" s="35"/>
      <c r="R157" s="36">
        <v>781653.92149963323</v>
      </c>
      <c r="S157" s="55">
        <v>0.30778363920850993</v>
      </c>
      <c r="T157" s="35"/>
      <c r="U157" s="37">
        <v>5769.7388501902269</v>
      </c>
      <c r="V157" s="37">
        <v>5937.213340148056</v>
      </c>
      <c r="W157" s="55">
        <v>0.029026355318024052</v>
      </c>
      <c r="X157" s="38"/>
      <c r="Y157" s="57"/>
      <c r="Z157" s="6" t="s">
        <v>571</v>
      </c>
    </row>
    <row r="158" spans="1:25" ht="15">
      <c r="A158" s="26">
        <v>8732096</v>
      </c>
      <c r="B158" s="27" t="s">
        <v>359</v>
      </c>
      <c r="C158" s="27" t="s">
        <v>352</v>
      </c>
      <c r="D158" s="27" t="s">
        <v>355</v>
      </c>
      <c r="E158" s="27" t="s">
        <v>355</v>
      </c>
      <c r="F158" s="28">
        <v>4962.4</v>
      </c>
      <c r="G158" s="28">
        <v>2995.2</v>
      </c>
      <c r="H158" s="29"/>
      <c r="I158" s="30">
        <v>121</v>
      </c>
      <c r="J158" s="31">
        <v>109</v>
      </c>
      <c r="K158" s="32">
        <v>-12</v>
      </c>
      <c r="L158" s="33"/>
      <c r="M158" s="28">
        <v>599385.49164860975</v>
      </c>
      <c r="N158" s="28">
        <v>17422.8737</v>
      </c>
      <c r="O158" s="34">
        <v>616808.36534860975</v>
      </c>
      <c r="P158" s="54">
        <v>599734.53731544688</v>
      </c>
      <c r="Q158" s="35"/>
      <c r="R158" s="36">
        <v>-17073.828033162863</v>
      </c>
      <c r="S158" s="55">
        <v>-0.0276809281331861</v>
      </c>
      <c r="T158" s="35"/>
      <c r="U158" s="37">
        <v>5056.5782260215683</v>
      </c>
      <c r="V158" s="37">
        <v>5474.67281940777</v>
      </c>
      <c r="W158" s="55">
        <v>0.082683303747710657</v>
      </c>
      <c r="X158" s="38"/>
      <c r="Y158" s="56"/>
    </row>
    <row r="159" spans="1:25" ht="15">
      <c r="A159" s="26">
        <v>8732098</v>
      </c>
      <c r="B159" s="27" t="s">
        <v>197</v>
      </c>
      <c r="C159" s="27" t="s">
        <v>352</v>
      </c>
      <c r="D159" s="27" t="s">
        <v>351</v>
      </c>
      <c r="E159" s="27" t="s">
        <v>353</v>
      </c>
      <c r="F159" s="28">
        <v>260</v>
      </c>
      <c r="G159" s="28">
        <v>2969.6</v>
      </c>
      <c r="H159" s="29"/>
      <c r="I159" s="30">
        <v>85</v>
      </c>
      <c r="J159" s="31">
        <v>80</v>
      </c>
      <c r="K159" s="32">
        <v>-5</v>
      </c>
      <c r="L159" s="33"/>
      <c r="M159" s="28">
        <v>491758.38209279039</v>
      </c>
      <c r="N159" s="28">
        <v>13283.3966</v>
      </c>
      <c r="O159" s="34">
        <v>505041.77869279037</v>
      </c>
      <c r="P159" s="54">
        <v>503488.8038583718</v>
      </c>
      <c r="Q159" s="35"/>
      <c r="R159" s="36">
        <v>-1552.9748344185646</v>
      </c>
      <c r="S159" s="55">
        <v>-0.0030749433015980578</v>
      </c>
      <c r="T159" s="35"/>
      <c r="U159" s="37">
        <v>5938.609161091651</v>
      </c>
      <c r="V159" s="37">
        <v>6256.490048229648</v>
      </c>
      <c r="W159" s="55">
        <v>0.053527834298420687</v>
      </c>
      <c r="X159" s="38"/>
      <c r="Y159" s="56"/>
    </row>
    <row r="160" spans="1:25" ht="15">
      <c r="A160" s="26">
        <v>8733390</v>
      </c>
      <c r="B160" s="27" t="s">
        <v>138</v>
      </c>
      <c r="C160" s="27" t="s">
        <v>352</v>
      </c>
      <c r="D160" s="27" t="s">
        <v>355</v>
      </c>
      <c r="E160" s="27" t="s">
        <v>676</v>
      </c>
      <c r="F160" s="28">
        <v>34060</v>
      </c>
      <c r="G160" s="28">
        <v>38154.44</v>
      </c>
      <c r="H160" s="29"/>
      <c r="I160" s="30">
        <v>167</v>
      </c>
      <c r="J160" s="31">
        <v>150</v>
      </c>
      <c r="K160" s="32">
        <v>-17</v>
      </c>
      <c r="L160" s="33"/>
      <c r="M160" s="28">
        <v>890016.0417185555</v>
      </c>
      <c r="N160" s="28">
        <v>25730.1874</v>
      </c>
      <c r="O160" s="34">
        <v>915746.22911855555</v>
      </c>
      <c r="P160" s="54">
        <v>853562.10601873824</v>
      </c>
      <c r="Q160" s="35"/>
      <c r="R160" s="36">
        <v>-62184.123099817312</v>
      </c>
      <c r="S160" s="55">
        <v>-0.067905409951479853</v>
      </c>
      <c r="T160" s="35"/>
      <c r="U160" s="37">
        <v>5279.5582581949438</v>
      </c>
      <c r="V160" s="37">
        <v>5436.0511067915877</v>
      </c>
      <c r="W160" s="55">
        <v>0.029641276967393104</v>
      </c>
      <c r="X160" s="38"/>
      <c r="Y160" s="56"/>
    </row>
    <row r="161" spans="1:25" ht="15">
      <c r="A161" s="26">
        <v>8732044</v>
      </c>
      <c r="B161" s="27" t="s">
        <v>170</v>
      </c>
      <c r="C161" s="27" t="s">
        <v>352</v>
      </c>
      <c r="D161" s="27" t="s">
        <v>671</v>
      </c>
      <c r="E161" s="27" t="s">
        <v>672</v>
      </c>
      <c r="F161" s="28">
        <v>15293.2</v>
      </c>
      <c r="G161" s="28">
        <v>14745.6</v>
      </c>
      <c r="H161" s="29"/>
      <c r="I161" s="30">
        <v>362</v>
      </c>
      <c r="J161" s="31">
        <v>372</v>
      </c>
      <c r="K161" s="32">
        <v>10</v>
      </c>
      <c r="L161" s="33"/>
      <c r="M161" s="28">
        <v>1851947.8634377962</v>
      </c>
      <c r="N161" s="28">
        <v>53411.1046</v>
      </c>
      <c r="O161" s="34">
        <v>1905358.9680377962</v>
      </c>
      <c r="P161" s="54">
        <v>2044785.7975509998</v>
      </c>
      <c r="Q161" s="35"/>
      <c r="R161" s="36">
        <v>139426.82951320359</v>
      </c>
      <c r="S161" s="55">
        <v>0.073176147829398311</v>
      </c>
      <c r="T161" s="35"/>
      <c r="U161" s="37">
        <v>5221.1761548005425</v>
      </c>
      <c r="V161" s="37">
        <v>5457.0973052446225</v>
      </c>
      <c r="W161" s="55">
        <v>0.04518544164175832</v>
      </c>
      <c r="X161" s="38"/>
      <c r="Y161" s="56"/>
    </row>
    <row r="162" spans="1:25" ht="15">
      <c r="A162" s="26">
        <v>8732031</v>
      </c>
      <c r="B162" s="27" t="s">
        <v>37</v>
      </c>
      <c r="C162" s="27" t="s">
        <v>352</v>
      </c>
      <c r="D162" s="27" t="s">
        <v>355</v>
      </c>
      <c r="E162" s="27" t="s">
        <v>676</v>
      </c>
      <c r="F162" s="28">
        <v>21294</v>
      </c>
      <c r="G162" s="28">
        <v>20622</v>
      </c>
      <c r="H162" s="29"/>
      <c r="I162" s="30">
        <v>210</v>
      </c>
      <c r="J162" s="31">
        <v>210</v>
      </c>
      <c r="K162" s="32">
        <v>0</v>
      </c>
      <c r="L162" s="33"/>
      <c r="M162" s="28">
        <v>921956.875</v>
      </c>
      <c r="N162" s="28">
        <v>26424.9956</v>
      </c>
      <c r="O162" s="34">
        <v>948381.8706</v>
      </c>
      <c r="P162" s="54">
        <v>968466.09265152877</v>
      </c>
      <c r="Q162" s="35"/>
      <c r="R162" s="36">
        <v>20084.222051528748</v>
      </c>
      <c r="S162" s="55">
        <v>0.0211773576384609</v>
      </c>
      <c r="T162" s="35"/>
      <c r="U162" s="37">
        <v>4414.7041457142859</v>
      </c>
      <c r="V162" s="37">
        <v>4513.5432983406135</v>
      </c>
      <c r="W162" s="55">
        <v>0.022388624325432743</v>
      </c>
      <c r="X162" s="38"/>
      <c r="Y162" s="56"/>
    </row>
    <row r="163" spans="1:25" ht="15">
      <c r="A163" s="26">
        <v>8735201</v>
      </c>
      <c r="B163" s="27" t="s">
        <v>231</v>
      </c>
      <c r="C163" s="27" t="s">
        <v>352</v>
      </c>
      <c r="D163" s="27" t="s">
        <v>671</v>
      </c>
      <c r="E163" s="27" t="s">
        <v>672</v>
      </c>
      <c r="F163" s="28">
        <v>8708.6</v>
      </c>
      <c r="G163" s="28">
        <v>8396.8</v>
      </c>
      <c r="H163" s="29"/>
      <c r="I163" s="30">
        <v>419</v>
      </c>
      <c r="J163" s="31">
        <v>412</v>
      </c>
      <c r="K163" s="32">
        <v>-7</v>
      </c>
      <c r="L163" s="33"/>
      <c r="M163" s="28">
        <v>1795743.6</v>
      </c>
      <c r="N163" s="28">
        <v>51090.6881</v>
      </c>
      <c r="O163" s="34">
        <v>1846834.2881</v>
      </c>
      <c r="P163" s="54">
        <v>1826358.1654554314</v>
      </c>
      <c r="Q163" s="35"/>
      <c r="R163" s="36">
        <v>-20476.122644568561</v>
      </c>
      <c r="S163" s="55">
        <v>-0.011087146679323426</v>
      </c>
      <c r="T163" s="35"/>
      <c r="U163" s="37">
        <v>4386.93481646778</v>
      </c>
      <c r="V163" s="37">
        <v>4412.5275860568727</v>
      </c>
      <c r="W163" s="55">
        <v>0.0058338613769736364</v>
      </c>
      <c r="X163" s="38"/>
      <c r="Y163" s="56"/>
    </row>
    <row r="164" spans="1:25" ht="15">
      <c r="A164" s="26">
        <v>8733350</v>
      </c>
      <c r="B164" s="27" t="s">
        <v>129</v>
      </c>
      <c r="C164" s="27" t="s">
        <v>352</v>
      </c>
      <c r="D164" s="27" t="s">
        <v>354</v>
      </c>
      <c r="E164" s="27" t="s">
        <v>354</v>
      </c>
      <c r="F164" s="28">
        <v>1340.21</v>
      </c>
      <c r="G164" s="28">
        <v>1168.5899999999997</v>
      </c>
      <c r="H164" s="29"/>
      <c r="I164" s="30">
        <v>122</v>
      </c>
      <c r="J164" s="31">
        <v>118</v>
      </c>
      <c r="K164" s="32">
        <v>-4</v>
      </c>
      <c r="L164" s="33"/>
      <c r="M164" s="28">
        <v>585210.3885714286</v>
      </c>
      <c r="N164" s="28">
        <v>16660.2052</v>
      </c>
      <c r="O164" s="34">
        <v>601870.59377142857</v>
      </c>
      <c r="P164" s="54">
        <v>608654.60160671931</v>
      </c>
      <c r="Q164" s="35"/>
      <c r="R164" s="36">
        <v>6784.007835290744</v>
      </c>
      <c r="S164" s="55">
        <v>0.011271538941254697</v>
      </c>
      <c r="T164" s="35"/>
      <c r="U164" s="37">
        <v>4922.3801948477758</v>
      </c>
      <c r="V164" s="37">
        <v>5148.1865390399944</v>
      </c>
      <c r="W164" s="55">
        <v>0.04587340580245481</v>
      </c>
      <c r="X164" s="38"/>
      <c r="Y164" s="56"/>
    </row>
    <row r="165" spans="1:25" ht="15">
      <c r="A165" s="26">
        <v>8734027</v>
      </c>
      <c r="B165" s="27" t="s">
        <v>249</v>
      </c>
      <c r="C165" s="27" t="s">
        <v>350</v>
      </c>
      <c r="D165" s="27" t="s">
        <v>354</v>
      </c>
      <c r="E165" s="27" t="s">
        <v>354</v>
      </c>
      <c r="F165" s="28">
        <v>17743.2</v>
      </c>
      <c r="G165" s="28">
        <v>16896</v>
      </c>
      <c r="H165" s="29"/>
      <c r="I165" s="30">
        <v>614</v>
      </c>
      <c r="J165" s="31">
        <v>635</v>
      </c>
      <c r="K165" s="32">
        <v>21</v>
      </c>
      <c r="L165" s="33"/>
      <c r="M165" s="28">
        <v>3506360.4084075266</v>
      </c>
      <c r="N165" s="28">
        <v>105053.7905</v>
      </c>
      <c r="O165" s="34">
        <v>3611414.1989075267</v>
      </c>
      <c r="P165" s="54">
        <v>3848252.0296797929</v>
      </c>
      <c r="Q165" s="35"/>
      <c r="R165" s="36">
        <v>236837.83077226626</v>
      </c>
      <c r="S165" s="55">
        <v>0.06558035653841951</v>
      </c>
      <c r="T165" s="35"/>
      <c r="U165" s="37">
        <v>5852.884363041574</v>
      </c>
      <c r="V165" s="37">
        <v>6033.6315428028238</v>
      </c>
      <c r="W165" s="55">
        <v>0.030881727461179617</v>
      </c>
      <c r="X165" s="38"/>
      <c r="Y165" s="56"/>
    </row>
    <row r="166" spans="1:26" ht="15">
      <c r="A166" s="26">
        <v>8733302</v>
      </c>
      <c r="B166" s="27" t="s">
        <v>123</v>
      </c>
      <c r="C166" s="27" t="s">
        <v>352</v>
      </c>
      <c r="D166" s="27" t="s">
        <v>355</v>
      </c>
      <c r="E166" s="27" t="s">
        <v>355</v>
      </c>
      <c r="F166" s="28">
        <v>47326.94</v>
      </c>
      <c r="G166" s="28">
        <v>44544</v>
      </c>
      <c r="H166" s="29"/>
      <c r="I166" s="30">
        <v>347.92</v>
      </c>
      <c r="J166" s="31">
        <v>425</v>
      </c>
      <c r="K166" s="32">
        <v>77.079999999999984</v>
      </c>
      <c r="L166" s="33"/>
      <c r="M166" s="28">
        <v>1571671.8618328411</v>
      </c>
      <c r="N166" s="28">
        <v>44231.0612</v>
      </c>
      <c r="O166" s="34">
        <v>1615902.9230328412</v>
      </c>
      <c r="P166" s="54">
        <v>1966240.943337233</v>
      </c>
      <c r="Q166" s="35"/>
      <c r="R166" s="36">
        <v>350338.02030439186</v>
      </c>
      <c r="S166" s="55">
        <v>0.2168063534700789</v>
      </c>
      <c r="T166" s="35"/>
      <c r="U166" s="37">
        <v>4508.4386727777683</v>
      </c>
      <c r="V166" s="37">
        <v>4521.6398666758423</v>
      </c>
      <c r="W166" s="55">
        <v>0.0029281076790028614</v>
      </c>
      <c r="X166" s="38"/>
      <c r="Y166" s="56"/>
      <c r="Z166" s="6" t="s">
        <v>571</v>
      </c>
    </row>
    <row r="167" spans="1:25" ht="15">
      <c r="A167" s="26">
        <v>8732094</v>
      </c>
      <c r="B167" s="27" t="s">
        <v>195</v>
      </c>
      <c r="C167" s="27" t="s">
        <v>352</v>
      </c>
      <c r="D167" s="27" t="s">
        <v>671</v>
      </c>
      <c r="E167" s="27" t="s">
        <v>672</v>
      </c>
      <c r="F167" s="28">
        <v>12122.4</v>
      </c>
      <c r="G167" s="28">
        <v>6707.2</v>
      </c>
      <c r="H167" s="29"/>
      <c r="I167" s="30">
        <v>388</v>
      </c>
      <c r="J167" s="31">
        <v>406</v>
      </c>
      <c r="K167" s="32">
        <v>18</v>
      </c>
      <c r="L167" s="33"/>
      <c r="M167" s="28">
        <v>1826687.9831084525</v>
      </c>
      <c r="N167" s="28">
        <v>51402.6428</v>
      </c>
      <c r="O167" s="34">
        <v>1878090.6259084526</v>
      </c>
      <c r="P167" s="54">
        <v>1977128.5774353372</v>
      </c>
      <c r="Q167" s="35"/>
      <c r="R167" s="36">
        <v>99037.951526884688</v>
      </c>
      <c r="S167" s="55">
        <v>0.052733318701795324</v>
      </c>
      <c r="T167" s="35"/>
      <c r="U167" s="37">
        <v>4809.19645852694</v>
      </c>
      <c r="V167" s="37">
        <v>4853.2546242249691</v>
      </c>
      <c r="W167" s="55">
        <v>0.0091612322511616454</v>
      </c>
      <c r="X167" s="38"/>
      <c r="Y167" s="56"/>
    </row>
    <row r="168" spans="1:25" ht="15">
      <c r="A168" s="26">
        <v>8732033</v>
      </c>
      <c r="B168" s="27" t="s">
        <v>38</v>
      </c>
      <c r="C168" s="27" t="s">
        <v>352</v>
      </c>
      <c r="D168" s="27" t="s">
        <v>355</v>
      </c>
      <c r="E168" s="27" t="s">
        <v>355</v>
      </c>
      <c r="F168" s="28">
        <v>50385</v>
      </c>
      <c r="G168" s="28">
        <v>49455</v>
      </c>
      <c r="H168" s="29"/>
      <c r="I168" s="30">
        <v>369</v>
      </c>
      <c r="J168" s="31">
        <v>363</v>
      </c>
      <c r="K168" s="32">
        <v>-6</v>
      </c>
      <c r="L168" s="33"/>
      <c r="M168" s="28">
        <v>1626060.4468750001</v>
      </c>
      <c r="N168" s="28">
        <v>43509.5807</v>
      </c>
      <c r="O168" s="34">
        <v>1669570.0275750002</v>
      </c>
      <c r="P168" s="54">
        <v>1651725.9009523259</v>
      </c>
      <c r="Q168" s="35"/>
      <c r="R168" s="36">
        <v>-17844.126622674288</v>
      </c>
      <c r="S168" s="55">
        <v>-0.010687857548923744</v>
      </c>
      <c r="T168" s="35"/>
      <c r="U168" s="37">
        <v>4388.035305081301</v>
      </c>
      <c r="V168" s="37">
        <v>4413.969424111091</v>
      </c>
      <c r="W168" s="55">
        <v>0.0059101892365721409</v>
      </c>
      <c r="X168" s="38"/>
      <c r="Y168" s="56"/>
    </row>
    <row r="169" spans="1:25" ht="15">
      <c r="A169" s="26">
        <v>8733331</v>
      </c>
      <c r="B169" s="27" t="s">
        <v>128</v>
      </c>
      <c r="C169" s="27" t="s">
        <v>352</v>
      </c>
      <c r="D169" s="27" t="s">
        <v>355</v>
      </c>
      <c r="E169" s="27" t="s">
        <v>355</v>
      </c>
      <c r="F169" s="28">
        <v>3068</v>
      </c>
      <c r="G169" s="28">
        <v>2973.5999999999995</v>
      </c>
      <c r="H169" s="29"/>
      <c r="I169" s="30">
        <v>115</v>
      </c>
      <c r="J169" s="31">
        <v>129</v>
      </c>
      <c r="K169" s="32">
        <v>14</v>
      </c>
      <c r="L169" s="33"/>
      <c r="M169" s="28">
        <v>580945.28638184245</v>
      </c>
      <c r="N169" s="28">
        <v>17263.8578</v>
      </c>
      <c r="O169" s="34">
        <v>598209.14418184245</v>
      </c>
      <c r="P169" s="54">
        <v>656468.27258097415</v>
      </c>
      <c r="Q169" s="35"/>
      <c r="R169" s="36">
        <v>58259.1283991317</v>
      </c>
      <c r="S169" s="55">
        <v>0.097389230782841743</v>
      </c>
      <c r="T169" s="35"/>
      <c r="U169" s="37">
        <v>5175.1403841899346</v>
      </c>
      <c r="V169" s="37">
        <v>5065.8501750463111</v>
      </c>
      <c r="W169" s="55">
        <v>-0.021118308109574258</v>
      </c>
      <c r="X169" s="38"/>
      <c r="Y169" s="56"/>
    </row>
    <row r="170" spans="1:25" ht="15">
      <c r="A170" s="26">
        <v>8732239</v>
      </c>
      <c r="B170" s="27" t="s">
        <v>71</v>
      </c>
      <c r="C170" s="27" t="s">
        <v>352</v>
      </c>
      <c r="D170" s="27" t="s">
        <v>351</v>
      </c>
      <c r="E170" s="27" t="s">
        <v>353</v>
      </c>
      <c r="F170" s="28">
        <v>23249.96</v>
      </c>
      <c r="G170" s="28">
        <v>21660.04</v>
      </c>
      <c r="H170" s="29"/>
      <c r="I170" s="30">
        <v>330</v>
      </c>
      <c r="J170" s="31">
        <v>327</v>
      </c>
      <c r="K170" s="32">
        <v>-3</v>
      </c>
      <c r="L170" s="33"/>
      <c r="M170" s="28">
        <v>1432501.2836151603</v>
      </c>
      <c r="N170" s="28">
        <v>43207.7544</v>
      </c>
      <c r="O170" s="34">
        <v>1475709.0380151602</v>
      </c>
      <c r="P170" s="54">
        <v>1481749.6713895216</v>
      </c>
      <c r="Q170" s="35"/>
      <c r="R170" s="36">
        <v>6040.6333743613213</v>
      </c>
      <c r="S170" s="55">
        <v>0.004093376958974256</v>
      </c>
      <c r="T170" s="35"/>
      <c r="U170" s="37">
        <v>4401.3911455004854</v>
      </c>
      <c r="V170" s="37">
        <v>4465.1059063899738</v>
      </c>
      <c r="W170" s="55">
        <v>0.014476050590192056</v>
      </c>
      <c r="X170" s="38"/>
      <c r="Y170" s="56"/>
    </row>
    <row r="171" spans="1:25" ht="15">
      <c r="A171" s="26">
        <v>8732219</v>
      </c>
      <c r="B171" s="27" t="s">
        <v>68</v>
      </c>
      <c r="C171" s="27" t="s">
        <v>352</v>
      </c>
      <c r="D171" s="27" t="s">
        <v>351</v>
      </c>
      <c r="E171" s="27" t="s">
        <v>353</v>
      </c>
      <c r="F171" s="28">
        <v>28717</v>
      </c>
      <c r="G171" s="28">
        <v>39521.25</v>
      </c>
      <c r="H171" s="29"/>
      <c r="I171" s="30">
        <v>254</v>
      </c>
      <c r="J171" s="31">
        <v>240</v>
      </c>
      <c r="K171" s="32">
        <v>-14</v>
      </c>
      <c r="L171" s="33"/>
      <c r="M171" s="28">
        <v>1126416.3556904597</v>
      </c>
      <c r="N171" s="28">
        <v>33158.3559</v>
      </c>
      <c r="O171" s="34">
        <v>1159574.7115904598</v>
      </c>
      <c r="P171" s="54">
        <v>1157429.954135909</v>
      </c>
      <c r="Q171" s="35"/>
      <c r="R171" s="36">
        <v>-2144.7574545508251</v>
      </c>
      <c r="S171" s="55">
        <v>-0.0018496069577173683</v>
      </c>
      <c r="T171" s="35"/>
      <c r="U171" s="37">
        <v>4452.19571492307</v>
      </c>
      <c r="V171" s="37">
        <v>4657.9529338996208</v>
      </c>
      <c r="W171" s="55">
        <v>0.046214774046631477</v>
      </c>
      <c r="X171" s="38"/>
      <c r="Y171" s="56"/>
    </row>
    <row r="172" spans="1:25" ht="15">
      <c r="A172" s="26">
        <v>8732333</v>
      </c>
      <c r="B172" s="27" t="s">
        <v>86</v>
      </c>
      <c r="C172" s="27" t="s">
        <v>352</v>
      </c>
      <c r="D172" s="27" t="s">
        <v>354</v>
      </c>
      <c r="E172" s="27" t="s">
        <v>355</v>
      </c>
      <c r="F172" s="28">
        <v>8268</v>
      </c>
      <c r="G172" s="28">
        <v>8013.5999999999985</v>
      </c>
      <c r="H172" s="29"/>
      <c r="I172" s="30">
        <v>402</v>
      </c>
      <c r="J172" s="31">
        <v>399</v>
      </c>
      <c r="K172" s="32">
        <v>-3</v>
      </c>
      <c r="L172" s="33"/>
      <c r="M172" s="28">
        <v>1723123.7847891878</v>
      </c>
      <c r="N172" s="28">
        <v>50367.5204</v>
      </c>
      <c r="O172" s="34">
        <v>1773491.3051891879</v>
      </c>
      <c r="P172" s="54">
        <v>1798036.739646143</v>
      </c>
      <c r="Q172" s="35"/>
      <c r="R172" s="36">
        <v>24545.434456955176</v>
      </c>
      <c r="S172" s="55">
        <v>0.013840177499114823</v>
      </c>
      <c r="T172" s="35"/>
      <c r="U172" s="37">
        <v>4391.1027492268358</v>
      </c>
      <c r="V172" s="37">
        <v>4486.2735329477264</v>
      </c>
      <c r="W172" s="55">
        <v>0.021673549710866536</v>
      </c>
      <c r="X172" s="38"/>
      <c r="Y172" s="56"/>
    </row>
    <row r="173" spans="1:25" ht="15">
      <c r="A173" s="26">
        <v>8733946</v>
      </c>
      <c r="B173" s="27" t="s">
        <v>143</v>
      </c>
      <c r="C173" s="27" t="s">
        <v>352</v>
      </c>
      <c r="D173" s="27" t="s">
        <v>354</v>
      </c>
      <c r="E173" s="27" t="s">
        <v>355</v>
      </c>
      <c r="F173" s="28">
        <v>26401.228</v>
      </c>
      <c r="G173" s="28">
        <v>-9407.4860000000026</v>
      </c>
      <c r="H173" s="29"/>
      <c r="I173" s="30">
        <v>393</v>
      </c>
      <c r="J173" s="31">
        <v>406</v>
      </c>
      <c r="K173" s="32">
        <v>13</v>
      </c>
      <c r="L173" s="33"/>
      <c r="M173" s="28">
        <v>1702546.226</v>
      </c>
      <c r="N173" s="28">
        <v>48622.397</v>
      </c>
      <c r="O173" s="34">
        <v>1751168.6230000001</v>
      </c>
      <c r="P173" s="54">
        <v>1815473.7045906992</v>
      </c>
      <c r="Q173" s="35"/>
      <c r="R173" s="36">
        <v>64305.081590699032</v>
      </c>
      <c r="S173" s="55">
        <v>0.0367212390321015</v>
      </c>
      <c r="T173" s="35"/>
      <c r="U173" s="37">
        <v>4388.72110687023</v>
      </c>
      <c r="V173" s="37">
        <v>4494.78125761256</v>
      </c>
      <c r="W173" s="55">
        <v>0.024166527824313153</v>
      </c>
      <c r="X173" s="38"/>
      <c r="Y173" s="56"/>
    </row>
    <row r="174" spans="1:25" ht="15">
      <c r="A174" s="26">
        <v>8732020</v>
      </c>
      <c r="B174" s="27" t="s">
        <v>153</v>
      </c>
      <c r="C174" s="27" t="s">
        <v>352</v>
      </c>
      <c r="D174" s="27" t="s">
        <v>671</v>
      </c>
      <c r="E174" s="27" t="s">
        <v>672</v>
      </c>
      <c r="F174" s="28">
        <v>4221.8</v>
      </c>
      <c r="G174" s="28">
        <v>4070.4</v>
      </c>
      <c r="H174" s="29"/>
      <c r="I174" s="30">
        <v>315</v>
      </c>
      <c r="J174" s="31">
        <v>321</v>
      </c>
      <c r="K174" s="32">
        <v>6</v>
      </c>
      <c r="L174" s="33"/>
      <c r="M174" s="28">
        <v>1556547.1689990058</v>
      </c>
      <c r="N174" s="28">
        <v>46383.0078</v>
      </c>
      <c r="O174" s="34">
        <v>1602930.1767990058</v>
      </c>
      <c r="P174" s="54">
        <v>1685407.4189149763</v>
      </c>
      <c r="Q174" s="35"/>
      <c r="R174" s="36">
        <v>82477.242115970468</v>
      </c>
      <c r="S174" s="55">
        <v>0.051454045416173128</v>
      </c>
      <c r="T174" s="35"/>
      <c r="U174" s="37">
        <v>5075.2646882508116</v>
      </c>
      <c r="V174" s="37">
        <v>5237.8100277725125</v>
      </c>
      <c r="W174" s="55">
        <v>0.032026967952625572</v>
      </c>
      <c r="X174" s="38"/>
      <c r="Y174" s="56"/>
    </row>
    <row r="175" spans="1:25" ht="15">
      <c r="A175" s="26">
        <v>8732218</v>
      </c>
      <c r="B175" s="27" t="s">
        <v>204</v>
      </c>
      <c r="C175" s="27" t="s">
        <v>352</v>
      </c>
      <c r="D175" s="27" t="s">
        <v>351</v>
      </c>
      <c r="E175" s="27" t="s">
        <v>670</v>
      </c>
      <c r="F175" s="28">
        <v>4805.2</v>
      </c>
      <c r="G175" s="28">
        <v>4633.6</v>
      </c>
      <c r="H175" s="29"/>
      <c r="I175" s="30">
        <v>240</v>
      </c>
      <c r="J175" s="31">
        <v>261</v>
      </c>
      <c r="K175" s="32">
        <v>21</v>
      </c>
      <c r="L175" s="33"/>
      <c r="M175" s="28">
        <v>1123989.3598978571</v>
      </c>
      <c r="N175" s="28">
        <v>34968.301</v>
      </c>
      <c r="O175" s="34">
        <v>1158957.660897857</v>
      </c>
      <c r="P175" s="54">
        <v>1281325.3383282889</v>
      </c>
      <c r="Q175" s="35"/>
      <c r="R175" s="36">
        <v>122367.67743043182</v>
      </c>
      <c r="S175" s="55">
        <v>0.10558425174534181</v>
      </c>
      <c r="T175" s="35"/>
      <c r="U175" s="37">
        <v>4808.9685870744042</v>
      </c>
      <c r="V175" s="37">
        <v>4891.5392273114512</v>
      </c>
      <c r="W175" s="55">
        <v>0.017170135080312482</v>
      </c>
      <c r="X175" s="38"/>
      <c r="Y175" s="56"/>
    </row>
    <row r="176" spans="1:25" ht="15">
      <c r="A176" s="26">
        <v>8732216</v>
      </c>
      <c r="B176" s="27" t="s">
        <v>203</v>
      </c>
      <c r="C176" s="27" t="s">
        <v>352</v>
      </c>
      <c r="D176" s="27" t="s">
        <v>351</v>
      </c>
      <c r="E176" s="27" t="s">
        <v>670</v>
      </c>
      <c r="F176" s="28">
        <v>3478.2</v>
      </c>
      <c r="G176" s="28">
        <v>3353.6</v>
      </c>
      <c r="H176" s="29"/>
      <c r="I176" s="30">
        <v>203</v>
      </c>
      <c r="J176" s="31">
        <v>195</v>
      </c>
      <c r="K176" s="32">
        <v>-8</v>
      </c>
      <c r="L176" s="33"/>
      <c r="M176" s="28">
        <v>951891.23746714147</v>
      </c>
      <c r="N176" s="28">
        <v>28664.3848</v>
      </c>
      <c r="O176" s="34">
        <v>980555.62226714147</v>
      </c>
      <c r="P176" s="54">
        <v>951042.1079344803</v>
      </c>
      <c r="Q176" s="35"/>
      <c r="R176" s="36">
        <v>-29513.514332661172</v>
      </c>
      <c r="S176" s="55">
        <v>-0.030098766110200879</v>
      </c>
      <c r="T176" s="35"/>
      <c r="U176" s="37">
        <v>4813.1892722519287</v>
      </c>
      <c r="V176" s="37">
        <v>4859.941066330668</v>
      </c>
      <c r="W176" s="55">
        <v>0.0097132673232411051</v>
      </c>
      <c r="X176" s="38"/>
      <c r="Y176" s="56"/>
    </row>
    <row r="177" spans="1:25" ht="15">
      <c r="A177" s="26">
        <v>8732453</v>
      </c>
      <c r="B177" s="27" t="s">
        <v>95</v>
      </c>
      <c r="C177" s="27" t="s">
        <v>352</v>
      </c>
      <c r="D177" s="27" t="s">
        <v>354</v>
      </c>
      <c r="E177" s="27" t="s">
        <v>354</v>
      </c>
      <c r="F177" s="28">
        <v>5460</v>
      </c>
      <c r="G177" s="28">
        <v>5291.9999999999991</v>
      </c>
      <c r="H177" s="29"/>
      <c r="I177" s="30">
        <v>202</v>
      </c>
      <c r="J177" s="31">
        <v>208</v>
      </c>
      <c r="K177" s="32">
        <v>6</v>
      </c>
      <c r="L177" s="33"/>
      <c r="M177" s="28">
        <v>938442.34621665755</v>
      </c>
      <c r="N177" s="28">
        <v>28566.1394</v>
      </c>
      <c r="O177" s="34">
        <v>967008.48561665753</v>
      </c>
      <c r="P177" s="54">
        <v>1020103.0868341931</v>
      </c>
      <c r="Q177" s="35"/>
      <c r="R177" s="36">
        <v>53094.601217535557</v>
      </c>
      <c r="S177" s="55">
        <v>0.054906034442580243</v>
      </c>
      <c r="T177" s="35"/>
      <c r="U177" s="37">
        <v>4760.141017904245</v>
      </c>
      <c r="V177" s="37">
        <v>4878.8994559336206</v>
      </c>
      <c r="W177" s="55">
        <v>0.0249485125719367</v>
      </c>
      <c r="X177" s="38"/>
      <c r="Y177" s="56"/>
    </row>
    <row r="178" spans="1:25" ht="15">
      <c r="A178" s="26">
        <v>8732070</v>
      </c>
      <c r="B178" s="27" t="s">
        <v>48</v>
      </c>
      <c r="C178" s="27" t="s">
        <v>352</v>
      </c>
      <c r="D178" s="27" t="s">
        <v>675</v>
      </c>
      <c r="E178" s="27" t="s">
        <v>676</v>
      </c>
      <c r="F178" s="28">
        <v>29640</v>
      </c>
      <c r="G178" s="28">
        <v>28728</v>
      </c>
      <c r="H178" s="29"/>
      <c r="I178" s="30">
        <v>273</v>
      </c>
      <c r="J178" s="31">
        <v>284</v>
      </c>
      <c r="K178" s="32">
        <v>11</v>
      </c>
      <c r="L178" s="33"/>
      <c r="M178" s="28">
        <v>1193985</v>
      </c>
      <c r="N178" s="28">
        <v>35369.3856</v>
      </c>
      <c r="O178" s="34">
        <v>1229354.3856</v>
      </c>
      <c r="P178" s="54">
        <v>1279748</v>
      </c>
      <c r="Q178" s="35"/>
      <c r="R178" s="36">
        <v>50393.614400000079</v>
      </c>
      <c r="S178" s="55">
        <v>0.040991934457861735</v>
      </c>
      <c r="T178" s="35"/>
      <c r="U178" s="37">
        <v>4394.5581890109888</v>
      </c>
      <c r="V178" s="37">
        <v>4405</v>
      </c>
      <c r="W178" s="55">
        <v>0.0023760775349662947</v>
      </c>
      <c r="X178" s="38"/>
      <c r="Y178" s="56"/>
    </row>
    <row r="179" spans="1:25" ht="15">
      <c r="A179" s="26">
        <v>8735408</v>
      </c>
      <c r="B179" s="27" t="s">
        <v>264</v>
      </c>
      <c r="C179" s="27" t="s">
        <v>350</v>
      </c>
      <c r="D179" s="27" t="s">
        <v>355</v>
      </c>
      <c r="E179" s="27" t="s">
        <v>355</v>
      </c>
      <c r="F179" s="28">
        <v>42214</v>
      </c>
      <c r="G179" s="28">
        <v>40704</v>
      </c>
      <c r="H179" s="29"/>
      <c r="I179" s="30">
        <v>1122</v>
      </c>
      <c r="J179" s="31">
        <v>1165</v>
      </c>
      <c r="K179" s="32">
        <v>43</v>
      </c>
      <c r="L179" s="33"/>
      <c r="M179" s="28">
        <v>6241264</v>
      </c>
      <c r="N179" s="28">
        <v>184841.2743</v>
      </c>
      <c r="O179" s="34">
        <v>6426105.2743</v>
      </c>
      <c r="P179" s="54">
        <v>6698679</v>
      </c>
      <c r="Q179" s="35"/>
      <c r="R179" s="36">
        <v>272573.7257000003</v>
      </c>
      <c r="S179" s="55">
        <v>0.042416629368041588</v>
      </c>
      <c r="T179" s="35"/>
      <c r="U179" s="37">
        <v>5689.7426687165771</v>
      </c>
      <c r="V179" s="37">
        <v>5715</v>
      </c>
      <c r="W179" s="55">
        <v>0.0044390990514022914</v>
      </c>
      <c r="X179" s="38"/>
      <c r="Y179" s="56"/>
    </row>
    <row r="180" spans="1:25" ht="15">
      <c r="A180" s="26">
        <v>8732255</v>
      </c>
      <c r="B180" s="27" t="s">
        <v>75</v>
      </c>
      <c r="C180" s="27" t="s">
        <v>352</v>
      </c>
      <c r="D180" s="27" t="s">
        <v>351</v>
      </c>
      <c r="E180" s="27" t="s">
        <v>670</v>
      </c>
      <c r="F180" s="28">
        <v>15735</v>
      </c>
      <c r="G180" s="28">
        <v>14080.25</v>
      </c>
      <c r="H180" s="29"/>
      <c r="I180" s="30">
        <v>176</v>
      </c>
      <c r="J180" s="31">
        <v>183</v>
      </c>
      <c r="K180" s="32">
        <v>7</v>
      </c>
      <c r="L180" s="33"/>
      <c r="M180" s="28">
        <v>795723.83644792717</v>
      </c>
      <c r="N180" s="28">
        <v>23515.1063</v>
      </c>
      <c r="O180" s="34">
        <v>819238.94274792715</v>
      </c>
      <c r="P180" s="54">
        <v>896360.59581091756</v>
      </c>
      <c r="Q180" s="35"/>
      <c r="R180" s="36">
        <v>77121.6530629904</v>
      </c>
      <c r="S180" s="55">
        <v>0.094138167802797032</v>
      </c>
      <c r="T180" s="35"/>
      <c r="U180" s="37">
        <v>4565.3633110677683</v>
      </c>
      <c r="V180" s="37">
        <v>4821.2040754694945</v>
      </c>
      <c r="W180" s="55">
        <v>0.056039519085259587</v>
      </c>
      <c r="X180" s="38"/>
      <c r="Y180" s="56"/>
    </row>
    <row r="181" spans="1:25" ht="15">
      <c r="A181" s="26">
        <v>8732220</v>
      </c>
      <c r="B181" s="27" t="s">
        <v>205</v>
      </c>
      <c r="C181" s="27" t="s">
        <v>352</v>
      </c>
      <c r="D181" s="27" t="s">
        <v>351</v>
      </c>
      <c r="E181" s="27" t="s">
        <v>670</v>
      </c>
      <c r="F181" s="28">
        <v>9547.2</v>
      </c>
      <c r="G181" s="28">
        <v>5273.6</v>
      </c>
      <c r="H181" s="29"/>
      <c r="I181" s="30">
        <v>255</v>
      </c>
      <c r="J181" s="31">
        <v>268</v>
      </c>
      <c r="K181" s="32">
        <v>13</v>
      </c>
      <c r="L181" s="33"/>
      <c r="M181" s="28">
        <v>1097122.2</v>
      </c>
      <c r="N181" s="28">
        <v>33256.6014</v>
      </c>
      <c r="O181" s="34">
        <v>1130378.8014</v>
      </c>
      <c r="P181" s="54">
        <v>1185813.6</v>
      </c>
      <c r="Q181" s="35"/>
      <c r="R181" s="36">
        <v>55434.7986000001</v>
      </c>
      <c r="S181" s="55">
        <v>0.049040904280355249</v>
      </c>
      <c r="T181" s="35"/>
      <c r="U181" s="37">
        <v>4395.4180447058825</v>
      </c>
      <c r="V181" s="37">
        <v>4405</v>
      </c>
      <c r="W181" s="55">
        <v>0.0021799872495992991</v>
      </c>
      <c r="X181" s="38"/>
      <c r="Y181" s="56"/>
    </row>
    <row r="182" spans="1:25" ht="15">
      <c r="A182" s="26">
        <v>8735403</v>
      </c>
      <c r="B182" s="27" t="s">
        <v>262</v>
      </c>
      <c r="C182" s="27" t="s">
        <v>350</v>
      </c>
      <c r="D182" s="27" t="s">
        <v>351</v>
      </c>
      <c r="E182" s="27" t="s">
        <v>670</v>
      </c>
      <c r="F182" s="28">
        <v>56344</v>
      </c>
      <c r="G182" s="28">
        <v>28672</v>
      </c>
      <c r="H182" s="29"/>
      <c r="I182" s="30">
        <v>732</v>
      </c>
      <c r="J182" s="31">
        <v>785</v>
      </c>
      <c r="K182" s="32">
        <v>53</v>
      </c>
      <c r="L182" s="33"/>
      <c r="M182" s="28">
        <v>4180685.9365160512</v>
      </c>
      <c r="N182" s="28">
        <v>126367.9954</v>
      </c>
      <c r="O182" s="34">
        <v>4307053.9319160515</v>
      </c>
      <c r="P182" s="54">
        <v>4669768.3181564333</v>
      </c>
      <c r="Q182" s="35"/>
      <c r="R182" s="36">
        <v>362714.38624038175</v>
      </c>
      <c r="S182" s="55">
        <v>0.0842140339949315</v>
      </c>
      <c r="T182" s="35"/>
      <c r="U182" s="37">
        <v>5806.9807813060816</v>
      </c>
      <c r="V182" s="37">
        <v>5912.2246091164752</v>
      </c>
      <c r="W182" s="55">
        <v>0.018123674207635776</v>
      </c>
      <c r="X182" s="38"/>
      <c r="Y182" s="56"/>
    </row>
    <row r="183" spans="1:25" ht="15">
      <c r="A183" s="26">
        <v>8732115</v>
      </c>
      <c r="B183" s="27" t="s">
        <v>57</v>
      </c>
      <c r="C183" s="27" t="s">
        <v>352</v>
      </c>
      <c r="D183" s="27" t="s">
        <v>354</v>
      </c>
      <c r="E183" s="27" t="s">
        <v>354</v>
      </c>
      <c r="F183" s="28">
        <v>108047.24</v>
      </c>
      <c r="G183" s="28">
        <v>88887.59</v>
      </c>
      <c r="H183" s="29"/>
      <c r="I183" s="30">
        <v>360</v>
      </c>
      <c r="J183" s="31">
        <v>371</v>
      </c>
      <c r="K183" s="32">
        <v>11</v>
      </c>
      <c r="L183" s="33"/>
      <c r="M183" s="28">
        <v>1830732.6930351437</v>
      </c>
      <c r="N183" s="28">
        <v>51751.0598</v>
      </c>
      <c r="O183" s="34">
        <v>1882483.7528351436</v>
      </c>
      <c r="P183" s="54">
        <v>1969514.5929174181</v>
      </c>
      <c r="Q183" s="35"/>
      <c r="R183" s="36">
        <v>87030.840082274517</v>
      </c>
      <c r="S183" s="55">
        <v>0.046231920966754894</v>
      </c>
      <c r="T183" s="35"/>
      <c r="U183" s="37">
        <v>4928.9903134309543</v>
      </c>
      <c r="V183" s="37">
        <v>5069.075479561774</v>
      </c>
      <c r="W183" s="55">
        <v>0.028420661681785645</v>
      </c>
      <c r="X183" s="38"/>
      <c r="Y183" s="56"/>
    </row>
    <row r="184" spans="1:25" ht="15">
      <c r="A184" s="26">
        <v>8734051</v>
      </c>
      <c r="B184" s="27" t="s">
        <v>255</v>
      </c>
      <c r="C184" s="27" t="s">
        <v>350</v>
      </c>
      <c r="D184" s="27" t="s">
        <v>671</v>
      </c>
      <c r="E184" s="27" t="s">
        <v>672</v>
      </c>
      <c r="F184" s="28">
        <v>29178</v>
      </c>
      <c r="G184" s="28">
        <v>30208</v>
      </c>
      <c r="H184" s="29"/>
      <c r="I184" s="30">
        <v>949</v>
      </c>
      <c r="J184" s="31">
        <v>967</v>
      </c>
      <c r="K184" s="32">
        <v>18</v>
      </c>
      <c r="L184" s="33"/>
      <c r="M184" s="28">
        <v>5442164.2341016419</v>
      </c>
      <c r="N184" s="28">
        <v>168361.3547</v>
      </c>
      <c r="O184" s="34">
        <v>5610525.5888016419</v>
      </c>
      <c r="P184" s="54">
        <v>5873053.26642886</v>
      </c>
      <c r="Q184" s="35"/>
      <c r="R184" s="36">
        <v>262527.67762721796</v>
      </c>
      <c r="S184" s="55">
        <v>0.046791993632684159</v>
      </c>
      <c r="T184" s="35"/>
      <c r="U184" s="37">
        <v>5881.2935603810765</v>
      </c>
      <c r="V184" s="37">
        <v>6042.2391586647982</v>
      </c>
      <c r="W184" s="55">
        <v>0.027365680123148495</v>
      </c>
      <c r="X184" s="38"/>
      <c r="Y184" s="56"/>
    </row>
    <row r="185" spans="1:25" ht="15">
      <c r="A185" s="26">
        <v>8735415</v>
      </c>
      <c r="B185" s="27" t="s">
        <v>267</v>
      </c>
      <c r="C185" s="27" t="s">
        <v>350</v>
      </c>
      <c r="D185" s="27" t="s">
        <v>675</v>
      </c>
      <c r="E185" s="27" t="s">
        <v>676</v>
      </c>
      <c r="F185" s="28">
        <v>46462</v>
      </c>
      <c r="G185" s="28">
        <v>44800</v>
      </c>
      <c r="H185" s="29"/>
      <c r="I185" s="30">
        <v>1380</v>
      </c>
      <c r="J185" s="31">
        <v>1401</v>
      </c>
      <c r="K185" s="32">
        <v>21</v>
      </c>
      <c r="L185" s="33"/>
      <c r="M185" s="28">
        <v>7670962</v>
      </c>
      <c r="N185" s="28">
        <v>232564.2694</v>
      </c>
      <c r="O185" s="34">
        <v>7903526.2694</v>
      </c>
      <c r="P185" s="54">
        <v>8135717.1956789</v>
      </c>
      <c r="Q185" s="35"/>
      <c r="R185" s="36">
        <v>232190.92627890036</v>
      </c>
      <c r="S185" s="55">
        <v>0.02937814316855902</v>
      </c>
      <c r="T185" s="35"/>
      <c r="U185" s="37">
        <v>5693.5248328985508</v>
      </c>
      <c r="V185" s="37">
        <v>5775.10149584504</v>
      </c>
      <c r="W185" s="55">
        <v>0.014327971746978127</v>
      </c>
      <c r="X185" s="38"/>
      <c r="Y185" s="56"/>
    </row>
    <row r="186" spans="1:25" ht="15">
      <c r="A186" s="26">
        <v>8732089</v>
      </c>
      <c r="B186" s="27" t="s">
        <v>193</v>
      </c>
      <c r="C186" s="27" t="s">
        <v>352</v>
      </c>
      <c r="D186" s="27" t="s">
        <v>351</v>
      </c>
      <c r="E186" s="27" t="s">
        <v>670</v>
      </c>
      <c r="F186" s="28">
        <v>488.8</v>
      </c>
      <c r="G186" s="28">
        <v>5529.6</v>
      </c>
      <c r="H186" s="29"/>
      <c r="I186" s="30">
        <v>270</v>
      </c>
      <c r="J186" s="31">
        <v>276</v>
      </c>
      <c r="K186" s="32">
        <v>6</v>
      </c>
      <c r="L186" s="33"/>
      <c r="M186" s="28">
        <v>1152038.8</v>
      </c>
      <c r="N186" s="28">
        <v>34816.375</v>
      </c>
      <c r="O186" s="34">
        <v>1186855.175</v>
      </c>
      <c r="P186" s="54">
        <v>1243357.3985777355</v>
      </c>
      <c r="Q186" s="35"/>
      <c r="R186" s="36">
        <v>56502.22357773548</v>
      </c>
      <c r="S186" s="55">
        <v>0.0476066707782906</v>
      </c>
      <c r="T186" s="35"/>
      <c r="U186" s="37">
        <v>4393.9495370370369</v>
      </c>
      <c r="V186" s="37">
        <v>4484.8833281802008</v>
      </c>
      <c r="W186" s="55">
        <v>0.020695228831527079</v>
      </c>
      <c r="X186" s="38"/>
      <c r="Y186" s="56"/>
    </row>
    <row r="187" spans="1:25" ht="15">
      <c r="A187" s="26">
        <v>8732222</v>
      </c>
      <c r="B187" s="27" t="s">
        <v>69</v>
      </c>
      <c r="C187" s="27" t="s">
        <v>352</v>
      </c>
      <c r="D187" s="27" t="s">
        <v>351</v>
      </c>
      <c r="E187" s="27" t="s">
        <v>670</v>
      </c>
      <c r="F187" s="28">
        <v>18378.75</v>
      </c>
      <c r="G187" s="28">
        <v>18088.75</v>
      </c>
      <c r="H187" s="29"/>
      <c r="I187" s="30">
        <v>89</v>
      </c>
      <c r="J187" s="31">
        <v>87</v>
      </c>
      <c r="K187" s="32">
        <v>-2</v>
      </c>
      <c r="L187" s="33"/>
      <c r="M187" s="28">
        <v>505930.05298517685</v>
      </c>
      <c r="N187" s="28">
        <v>13418.1043</v>
      </c>
      <c r="O187" s="34">
        <v>519348.15728517686</v>
      </c>
      <c r="P187" s="54">
        <v>531671.45474197913</v>
      </c>
      <c r="Q187" s="35"/>
      <c r="R187" s="36">
        <v>12323.297456802276</v>
      </c>
      <c r="S187" s="55">
        <v>0.023728393533194895</v>
      </c>
      <c r="T187" s="35"/>
      <c r="U187" s="37">
        <v>5628.8697447772684</v>
      </c>
      <c r="V187" s="37">
        <v>5903.2494797928639</v>
      </c>
      <c r="W187" s="55">
        <v>0.048745085151451241</v>
      </c>
      <c r="X187" s="38"/>
      <c r="Y187" s="56"/>
    </row>
    <row r="188" spans="1:25" ht="15">
      <c r="A188" s="26">
        <v>8732329</v>
      </c>
      <c r="B188" s="27" t="s">
        <v>84</v>
      </c>
      <c r="C188" s="27" t="s">
        <v>352</v>
      </c>
      <c r="D188" s="27" t="s">
        <v>675</v>
      </c>
      <c r="E188" s="27" t="s">
        <v>676</v>
      </c>
      <c r="F188" s="28">
        <v>43940</v>
      </c>
      <c r="G188" s="28">
        <v>42588</v>
      </c>
      <c r="H188" s="29"/>
      <c r="I188" s="30">
        <v>179</v>
      </c>
      <c r="J188" s="31">
        <v>143</v>
      </c>
      <c r="K188" s="32">
        <v>-36</v>
      </c>
      <c r="L188" s="33"/>
      <c r="M188" s="28">
        <v>891102.70168140228</v>
      </c>
      <c r="N188" s="28">
        <v>25876.0363</v>
      </c>
      <c r="O188" s="34">
        <v>916978.73798140232</v>
      </c>
      <c r="P188" s="54">
        <v>810125.54317479616</v>
      </c>
      <c r="Q188" s="35"/>
      <c r="R188" s="36">
        <v>-106853.19480660616</v>
      </c>
      <c r="S188" s="55">
        <v>-0.11652745083471423</v>
      </c>
      <c r="T188" s="35"/>
      <c r="U188" s="37">
        <v>4877.3113853709629</v>
      </c>
      <c r="V188" s="37">
        <v>5367.3954068167559</v>
      </c>
      <c r="W188" s="55">
        <v>0.10048241392086509</v>
      </c>
      <c r="X188" s="38"/>
      <c r="Y188" s="56"/>
    </row>
    <row r="189" spans="1:25" ht="15">
      <c r="A189" s="26">
        <v>8733360</v>
      </c>
      <c r="B189" s="27" t="s">
        <v>132</v>
      </c>
      <c r="C189" s="27" t="s">
        <v>352</v>
      </c>
      <c r="D189" s="27" t="s">
        <v>354</v>
      </c>
      <c r="E189" s="27" t="s">
        <v>354</v>
      </c>
      <c r="F189" s="28">
        <v>3822</v>
      </c>
      <c r="G189" s="28">
        <v>3704.3999999999992</v>
      </c>
      <c r="H189" s="29"/>
      <c r="I189" s="30">
        <v>205</v>
      </c>
      <c r="J189" s="31">
        <v>208</v>
      </c>
      <c r="K189" s="32">
        <v>3</v>
      </c>
      <c r="L189" s="33"/>
      <c r="M189" s="28">
        <v>897945.96111580729</v>
      </c>
      <c r="N189" s="28">
        <v>24986.7628</v>
      </c>
      <c r="O189" s="34">
        <v>922932.72391580732</v>
      </c>
      <c r="P189" s="54">
        <v>963746.181704045</v>
      </c>
      <c r="Q189" s="35"/>
      <c r="R189" s="36">
        <v>40813.45778823772</v>
      </c>
      <c r="S189" s="55">
        <v>0.044221487363753767</v>
      </c>
      <c r="T189" s="35"/>
      <c r="U189" s="37">
        <v>4483.466945930767</v>
      </c>
      <c r="V189" s="37">
        <v>4615.5854889617549</v>
      </c>
      <c r="W189" s="55">
        <v>0.029467941801355268</v>
      </c>
      <c r="X189" s="38"/>
      <c r="Y189" s="56"/>
    </row>
    <row r="190" spans="1:25" ht="15">
      <c r="A190" s="26">
        <v>8733083</v>
      </c>
      <c r="B190" s="27" t="s">
        <v>224</v>
      </c>
      <c r="C190" s="27" t="s">
        <v>352</v>
      </c>
      <c r="D190" s="27" t="s">
        <v>675</v>
      </c>
      <c r="E190" s="27" t="s">
        <v>676</v>
      </c>
      <c r="F190" s="28">
        <v>11045.2</v>
      </c>
      <c r="G190" s="28">
        <v>10649.6</v>
      </c>
      <c r="H190" s="29"/>
      <c r="I190" s="30">
        <v>410</v>
      </c>
      <c r="J190" s="31">
        <v>416</v>
      </c>
      <c r="K190" s="32">
        <v>6</v>
      </c>
      <c r="L190" s="33"/>
      <c r="M190" s="28">
        <v>1759695.2</v>
      </c>
      <c r="N190" s="28">
        <v>48570.7422</v>
      </c>
      <c r="O190" s="34">
        <v>1808265.9422</v>
      </c>
      <c r="P190" s="54">
        <v>1843129.6</v>
      </c>
      <c r="Q190" s="35"/>
      <c r="R190" s="36">
        <v>34863.657800000161</v>
      </c>
      <c r="S190" s="55">
        <v>0.019280160614861666</v>
      </c>
      <c r="T190" s="35"/>
      <c r="U190" s="37">
        <v>4383.4652248780485</v>
      </c>
      <c r="V190" s="37">
        <v>4405</v>
      </c>
      <c r="W190" s="55">
        <v>0.0049127286329847895</v>
      </c>
      <c r="X190" s="38"/>
      <c r="Y190" s="56"/>
    </row>
    <row r="191" spans="1:25" ht="15">
      <c r="A191" s="26">
        <v>8733384</v>
      </c>
      <c r="B191" s="27" t="s">
        <v>135</v>
      </c>
      <c r="C191" s="27" t="s">
        <v>352</v>
      </c>
      <c r="D191" s="27" t="s">
        <v>351</v>
      </c>
      <c r="E191" s="27" t="s">
        <v>353</v>
      </c>
      <c r="F191" s="28">
        <v>6032</v>
      </c>
      <c r="G191" s="28">
        <v>5846.3999999999987</v>
      </c>
      <c r="H191" s="29"/>
      <c r="I191" s="30">
        <v>202</v>
      </c>
      <c r="J191" s="31">
        <v>204</v>
      </c>
      <c r="K191" s="32">
        <v>2</v>
      </c>
      <c r="L191" s="33"/>
      <c r="M191" s="28">
        <v>892440.772757475</v>
      </c>
      <c r="N191" s="28">
        <v>27102.5856</v>
      </c>
      <c r="O191" s="34">
        <v>919543.358357475</v>
      </c>
      <c r="P191" s="54">
        <v>950150.99439838575</v>
      </c>
      <c r="Q191" s="35"/>
      <c r="R191" s="36">
        <v>30607.636040910729</v>
      </c>
      <c r="S191" s="55">
        <v>0.033285690949454855</v>
      </c>
      <c r="T191" s="35"/>
      <c r="U191" s="37">
        <v>4522.3334572152226</v>
      </c>
      <c r="V191" s="37">
        <v>4628.9440901881653</v>
      </c>
      <c r="W191" s="55">
        <v>0.023574252978370996</v>
      </c>
      <c r="X191" s="38"/>
      <c r="Y191" s="56"/>
    </row>
    <row r="192" spans="1:26" ht="15">
      <c r="A192" s="26">
        <v>8734602</v>
      </c>
      <c r="B192" s="27" t="s">
        <v>259</v>
      </c>
      <c r="C192" s="27" t="s">
        <v>350</v>
      </c>
      <c r="D192" s="27" t="s">
        <v>354</v>
      </c>
      <c r="E192" s="27" t="s">
        <v>354</v>
      </c>
      <c r="F192" s="28">
        <v>31803</v>
      </c>
      <c r="G192" s="28">
        <v>29952</v>
      </c>
      <c r="H192" s="29"/>
      <c r="I192" s="30">
        <v>910</v>
      </c>
      <c r="J192" s="31">
        <v>918</v>
      </c>
      <c r="K192" s="32">
        <v>8</v>
      </c>
      <c r="L192" s="33"/>
      <c r="M192" s="28">
        <v>5059553</v>
      </c>
      <c r="N192" s="28">
        <v>148707.1945</v>
      </c>
      <c r="O192" s="34">
        <v>5208260.1945</v>
      </c>
      <c r="P192" s="54">
        <v>5276322</v>
      </c>
      <c r="Q192" s="35"/>
      <c r="R192" s="36">
        <v>68061.805499999784</v>
      </c>
      <c r="S192" s="55">
        <v>0.013068050166133032</v>
      </c>
      <c r="T192" s="35"/>
      <c r="U192" s="37">
        <v>5688.41449945055</v>
      </c>
      <c r="V192" s="37">
        <v>5715</v>
      </c>
      <c r="W192" s="55">
        <v>0.0046736222460614235</v>
      </c>
      <c r="X192" s="38"/>
      <c r="Y192" s="56"/>
      <c r="Z192" s="8"/>
    </row>
    <row r="193" spans="1:25" ht="15">
      <c r="A193" s="26">
        <v>8735200</v>
      </c>
      <c r="B193" s="27" t="s">
        <v>144</v>
      </c>
      <c r="C193" s="27" t="s">
        <v>352</v>
      </c>
      <c r="D193" s="27" t="s">
        <v>351</v>
      </c>
      <c r="E193" s="27" t="s">
        <v>670</v>
      </c>
      <c r="F193" s="28">
        <v>3302</v>
      </c>
      <c r="G193" s="28">
        <v>3200.3999999999992</v>
      </c>
      <c r="H193" s="29"/>
      <c r="I193" s="30">
        <v>175</v>
      </c>
      <c r="J193" s="31">
        <v>182</v>
      </c>
      <c r="K193" s="32">
        <v>7</v>
      </c>
      <c r="L193" s="33"/>
      <c r="M193" s="28">
        <v>755810.86363636365</v>
      </c>
      <c r="N193" s="28">
        <v>22642.0382</v>
      </c>
      <c r="O193" s="34">
        <v>778452.9018363636</v>
      </c>
      <c r="P193" s="54">
        <v>826880.14531130227</v>
      </c>
      <c r="Q193" s="35"/>
      <c r="R193" s="36">
        <v>48427.243474938674</v>
      </c>
      <c r="S193" s="55">
        <v>0.062209599785291093</v>
      </c>
      <c r="T193" s="35"/>
      <c r="U193" s="37">
        <v>4429.4337247792209</v>
      </c>
      <c r="V193" s="37">
        <v>4525.7128863258367</v>
      </c>
      <c r="W193" s="55">
        <v>0.021736223528531225</v>
      </c>
      <c r="X193" s="38"/>
      <c r="Y193" s="56"/>
    </row>
    <row r="194" spans="1:25" ht="15">
      <c r="A194" s="26">
        <v>8734064</v>
      </c>
      <c r="B194" s="27" t="s">
        <v>360</v>
      </c>
      <c r="C194" s="27" t="s">
        <v>350</v>
      </c>
      <c r="D194" s="27" t="s">
        <v>351</v>
      </c>
      <c r="E194" s="27" t="s">
        <v>353</v>
      </c>
      <c r="F194" s="28">
        <v>43011</v>
      </c>
      <c r="G194" s="28">
        <v>41472</v>
      </c>
      <c r="H194" s="29"/>
      <c r="I194" s="30">
        <v>1447</v>
      </c>
      <c r="J194" s="31">
        <v>1402</v>
      </c>
      <c r="K194" s="32">
        <v>-45</v>
      </c>
      <c r="L194" s="33"/>
      <c r="M194" s="28">
        <v>8037686</v>
      </c>
      <c r="N194" s="28">
        <v>245300.7324</v>
      </c>
      <c r="O194" s="34">
        <v>8282986.7324</v>
      </c>
      <c r="P194" s="54">
        <v>8150815.0987946652</v>
      </c>
      <c r="Q194" s="35"/>
      <c r="R194" s="36">
        <v>-132171.63360533491</v>
      </c>
      <c r="S194" s="55">
        <v>-0.015957001728413744</v>
      </c>
      <c r="T194" s="35"/>
      <c r="U194" s="37">
        <v>5694.5236574982728</v>
      </c>
      <c r="V194" s="37">
        <v>5784.12489215026</v>
      </c>
      <c r="W194" s="55">
        <v>0.015734632085337784</v>
      </c>
      <c r="X194" s="38"/>
      <c r="Y194" s="56"/>
    </row>
    <row r="195" spans="1:25" ht="15">
      <c r="A195" s="26">
        <v>8733072</v>
      </c>
      <c r="B195" s="27" t="s">
        <v>223</v>
      </c>
      <c r="C195" s="27" t="s">
        <v>352</v>
      </c>
      <c r="D195" s="27" t="s">
        <v>351</v>
      </c>
      <c r="E195" s="27" t="s">
        <v>353</v>
      </c>
      <c r="F195" s="28">
        <v>7800.8</v>
      </c>
      <c r="G195" s="28">
        <v>7014.4</v>
      </c>
      <c r="H195" s="29"/>
      <c r="I195" s="30">
        <v>360</v>
      </c>
      <c r="J195" s="31">
        <v>365</v>
      </c>
      <c r="K195" s="32">
        <v>5</v>
      </c>
      <c r="L195" s="33"/>
      <c r="M195" s="28">
        <v>1666679.3974183779</v>
      </c>
      <c r="N195" s="28">
        <v>49943.1404</v>
      </c>
      <c r="O195" s="34">
        <v>1716622.5378183778</v>
      </c>
      <c r="P195" s="54">
        <v>1768182.5841962188</v>
      </c>
      <c r="Q195" s="35"/>
      <c r="R195" s="36">
        <v>51560.046377840918</v>
      </c>
      <c r="S195" s="55">
        <v>0.030035750575293958</v>
      </c>
      <c r="T195" s="35"/>
      <c r="U195" s="37">
        <v>4746.7270494954937</v>
      </c>
      <c r="V195" s="37">
        <v>4825.1183128663533</v>
      </c>
      <c r="W195" s="55">
        <v>0.016514803264112574</v>
      </c>
      <c r="X195" s="38"/>
      <c r="Y195" s="56"/>
    </row>
    <row r="196" spans="1:25" ht="15">
      <c r="A196" s="26">
        <v>8733366</v>
      </c>
      <c r="B196" s="27" t="s">
        <v>361</v>
      </c>
      <c r="C196" s="27" t="s">
        <v>352</v>
      </c>
      <c r="D196" s="27" t="s">
        <v>354</v>
      </c>
      <c r="E196" s="27" t="s">
        <v>354</v>
      </c>
      <c r="F196" s="28">
        <v>8969.2</v>
      </c>
      <c r="G196" s="28">
        <v>5580.8</v>
      </c>
      <c r="H196" s="29"/>
      <c r="I196" s="30">
        <v>275</v>
      </c>
      <c r="J196" s="31">
        <v>271</v>
      </c>
      <c r="K196" s="32">
        <v>-4</v>
      </c>
      <c r="L196" s="33"/>
      <c r="M196" s="28">
        <v>1258019.632155776</v>
      </c>
      <c r="N196" s="28">
        <v>37287.7046</v>
      </c>
      <c r="O196" s="34">
        <v>1295307.3367557761</v>
      </c>
      <c r="P196" s="54">
        <v>1307630.9907325651</v>
      </c>
      <c r="Q196" s="35"/>
      <c r="R196" s="36">
        <v>12323.653976788977</v>
      </c>
      <c r="S196" s="55">
        <v>0.0095140771823733917</v>
      </c>
      <c r="T196" s="35"/>
      <c r="U196" s="37">
        <v>4677.593224566459</v>
      </c>
      <c r="V196" s="37">
        <v>4804.6132499356645</v>
      </c>
      <c r="W196" s="55">
        <v>0.027154996014211636</v>
      </c>
      <c r="X196" s="38"/>
      <c r="Y196" s="56"/>
    </row>
    <row r="197" spans="1:25" ht="15">
      <c r="A197" s="26">
        <v>8732086</v>
      </c>
      <c r="B197" s="27" t="s">
        <v>190</v>
      </c>
      <c r="C197" s="27" t="s">
        <v>352</v>
      </c>
      <c r="D197" s="27" t="s">
        <v>354</v>
      </c>
      <c r="E197" s="27" t="s">
        <v>354</v>
      </c>
      <c r="F197" s="28">
        <v>7536.4</v>
      </c>
      <c r="G197" s="28">
        <v>4608</v>
      </c>
      <c r="H197" s="29"/>
      <c r="I197" s="30">
        <v>119</v>
      </c>
      <c r="J197" s="31">
        <v>103</v>
      </c>
      <c r="K197" s="32">
        <v>-16</v>
      </c>
      <c r="L197" s="33"/>
      <c r="M197" s="28">
        <v>624453.28907422849</v>
      </c>
      <c r="N197" s="28">
        <v>18087.2967</v>
      </c>
      <c r="O197" s="34">
        <v>642540.58577422844</v>
      </c>
      <c r="P197" s="54">
        <v>591853.84956318408</v>
      </c>
      <c r="Q197" s="35"/>
      <c r="R197" s="36">
        <v>-50686.736211044365</v>
      </c>
      <c r="S197" s="55">
        <v>-0.078884878766015146</v>
      </c>
      <c r="T197" s="35"/>
      <c r="U197" s="37">
        <v>5336.1696283548608</v>
      </c>
      <c r="V197" s="37">
        <v>5701.4160151765445</v>
      </c>
      <c r="W197" s="55">
        <v>0.068447296892675619</v>
      </c>
      <c r="X197" s="38"/>
      <c r="Y197" s="57"/>
    </row>
    <row r="198" spans="1:25" ht="15">
      <c r="A198" s="26">
        <v>8732038</v>
      </c>
      <c r="B198" s="27" t="s">
        <v>166</v>
      </c>
      <c r="C198" s="27" t="s">
        <v>352</v>
      </c>
      <c r="D198" s="27" t="s">
        <v>351</v>
      </c>
      <c r="E198" s="27" t="s">
        <v>353</v>
      </c>
      <c r="F198" s="28">
        <v>5681.8</v>
      </c>
      <c r="G198" s="28">
        <v>5478.4</v>
      </c>
      <c r="H198" s="29"/>
      <c r="I198" s="30">
        <v>101</v>
      </c>
      <c r="J198" s="31">
        <v>95</v>
      </c>
      <c r="K198" s="32">
        <v>-6</v>
      </c>
      <c r="L198" s="33"/>
      <c r="M198" s="28">
        <v>569042.46993110282</v>
      </c>
      <c r="N198" s="28">
        <v>17351.9749</v>
      </c>
      <c r="O198" s="34">
        <v>586394.44483110285</v>
      </c>
      <c r="P198" s="54">
        <v>572461.64217996737</v>
      </c>
      <c r="Q198" s="35"/>
      <c r="R198" s="36">
        <v>-13932.802651135484</v>
      </c>
      <c r="S198" s="55">
        <v>-0.023760120468311226</v>
      </c>
      <c r="T198" s="35"/>
      <c r="U198" s="37">
        <v>5749.6301468426018</v>
      </c>
      <c r="V198" s="37">
        <v>5968.2446545259718</v>
      </c>
      <c r="W198" s="55">
        <v>0.0380223600649203</v>
      </c>
      <c r="X198" s="38"/>
      <c r="Y198" s="56"/>
    </row>
    <row r="199" spans="1:25" ht="15">
      <c r="A199" s="26">
        <v>8732317</v>
      </c>
      <c r="B199" s="27" t="s">
        <v>80</v>
      </c>
      <c r="C199" s="27" t="s">
        <v>352</v>
      </c>
      <c r="D199" s="27" t="s">
        <v>354</v>
      </c>
      <c r="E199" s="27" t="s">
        <v>354</v>
      </c>
      <c r="F199" s="28">
        <v>68755.56</v>
      </c>
      <c r="G199" s="28">
        <v>62055.59</v>
      </c>
      <c r="H199" s="29"/>
      <c r="I199" s="30">
        <v>618</v>
      </c>
      <c r="J199" s="31">
        <v>628</v>
      </c>
      <c r="K199" s="32">
        <v>10</v>
      </c>
      <c r="L199" s="33"/>
      <c r="M199" s="28">
        <v>2704525.56</v>
      </c>
      <c r="N199" s="28">
        <v>72191.1838</v>
      </c>
      <c r="O199" s="34">
        <v>2776716.7438000003</v>
      </c>
      <c r="P199" s="54">
        <v>2828395.59</v>
      </c>
      <c r="Q199" s="35"/>
      <c r="R199" s="36">
        <v>51678.846199999563</v>
      </c>
      <c r="S199" s="55">
        <v>0.018611493705791494</v>
      </c>
      <c r="T199" s="35"/>
      <c r="U199" s="37">
        <v>4381.8142132686089</v>
      </c>
      <c r="V199" s="37">
        <v>4405</v>
      </c>
      <c r="W199" s="55">
        <v>0.0052913669094371944</v>
      </c>
      <c r="X199" s="38"/>
      <c r="Y199" s="56"/>
    </row>
    <row r="200" spans="1:25" ht="15">
      <c r="A200" s="26">
        <v>8733356</v>
      </c>
      <c r="B200" s="27" t="s">
        <v>130</v>
      </c>
      <c r="C200" s="27" t="s">
        <v>352</v>
      </c>
      <c r="D200" s="27" t="s">
        <v>354</v>
      </c>
      <c r="E200" s="27" t="s">
        <v>354</v>
      </c>
      <c r="F200" s="28">
        <v>4394</v>
      </c>
      <c r="G200" s="28">
        <v>4258.7999999999984</v>
      </c>
      <c r="H200" s="29"/>
      <c r="I200" s="30">
        <v>138</v>
      </c>
      <c r="J200" s="31">
        <v>165</v>
      </c>
      <c r="K200" s="32">
        <v>27</v>
      </c>
      <c r="L200" s="33"/>
      <c r="M200" s="28">
        <v>682607.13423322083</v>
      </c>
      <c r="N200" s="28">
        <v>20470.5092</v>
      </c>
      <c r="O200" s="34">
        <v>703077.6434332208</v>
      </c>
      <c r="P200" s="54">
        <v>827363.38634867256</v>
      </c>
      <c r="Q200" s="35"/>
      <c r="R200" s="36">
        <v>124285.74291545176</v>
      </c>
      <c r="S200" s="55">
        <v>0.17677385147470781</v>
      </c>
      <c r="T200" s="35"/>
      <c r="U200" s="37">
        <v>5062.9249524146435</v>
      </c>
      <c r="V200" s="37">
        <v>4988.512644537409</v>
      </c>
      <c r="W200" s="55">
        <v>-0.014697493756399711</v>
      </c>
      <c r="X200" s="38"/>
      <c r="Y200" s="56"/>
    </row>
    <row r="201" spans="1:25" ht="15">
      <c r="A201" s="26">
        <v>8732032</v>
      </c>
      <c r="B201" s="27" t="s">
        <v>162</v>
      </c>
      <c r="C201" s="27" t="s">
        <v>352</v>
      </c>
      <c r="D201" s="27" t="s">
        <v>671</v>
      </c>
      <c r="E201" s="27" t="s">
        <v>672</v>
      </c>
      <c r="F201" s="28">
        <v>4340</v>
      </c>
      <c r="G201" s="28">
        <v>3968</v>
      </c>
      <c r="H201" s="29"/>
      <c r="I201" s="30">
        <v>229</v>
      </c>
      <c r="J201" s="31">
        <v>225</v>
      </c>
      <c r="K201" s="32">
        <v>-4</v>
      </c>
      <c r="L201" s="33"/>
      <c r="M201" s="28">
        <v>1129563.5522388059</v>
      </c>
      <c r="N201" s="28">
        <v>33198.8695</v>
      </c>
      <c r="O201" s="34">
        <v>1162762.4217388059</v>
      </c>
      <c r="P201" s="54">
        <v>1185310.6804146823</v>
      </c>
      <c r="Q201" s="35"/>
      <c r="R201" s="36">
        <v>22548.258675876306</v>
      </c>
      <c r="S201" s="55">
        <v>0.01939197402179323</v>
      </c>
      <c r="T201" s="35"/>
      <c r="U201" s="37">
        <v>5058.6131953659651</v>
      </c>
      <c r="V201" s="37">
        <v>5250.4119129541432</v>
      </c>
      <c r="W201" s="55">
        <v>0.037915276416840643</v>
      </c>
      <c r="X201" s="38"/>
      <c r="Y201" s="56"/>
    </row>
    <row r="202" spans="1:26" ht="15">
      <c r="A202" s="26">
        <v>8735412</v>
      </c>
      <c r="B202" s="27" t="s">
        <v>266</v>
      </c>
      <c r="C202" s="27" t="s">
        <v>350</v>
      </c>
      <c r="D202" s="27" t="s">
        <v>351</v>
      </c>
      <c r="E202" s="27" t="s">
        <v>353</v>
      </c>
      <c r="F202" s="28">
        <v>31337</v>
      </c>
      <c r="G202" s="28">
        <v>29440</v>
      </c>
      <c r="H202" s="29"/>
      <c r="I202" s="30">
        <v>1085</v>
      </c>
      <c r="J202" s="31">
        <v>1201</v>
      </c>
      <c r="K202" s="32">
        <v>116</v>
      </c>
      <c r="L202" s="33"/>
      <c r="M202" s="28">
        <v>6586418.3756457623</v>
      </c>
      <c r="N202" s="28">
        <v>202870.8392</v>
      </c>
      <c r="O202" s="34">
        <v>6789289.2148457626</v>
      </c>
      <c r="P202" s="54">
        <v>7714965.5173847741</v>
      </c>
      <c r="Q202" s="35"/>
      <c r="R202" s="36">
        <v>925676.30253901146</v>
      </c>
      <c r="S202" s="55">
        <v>0.13634362497253563</v>
      </c>
      <c r="T202" s="35"/>
      <c r="U202" s="37">
        <v>6228.52738695462</v>
      </c>
      <c r="V202" s="37">
        <v>6399.2718712612605</v>
      </c>
      <c r="W202" s="55">
        <v>0.027413299115334615</v>
      </c>
      <c r="X202" s="38"/>
      <c r="Y202" s="56"/>
      <c r="Z202" s="8"/>
    </row>
    <row r="203" spans="1:25" ht="15">
      <c r="A203" s="26">
        <v>8733358</v>
      </c>
      <c r="B203" s="27" t="s">
        <v>131</v>
      </c>
      <c r="C203" s="27" t="s">
        <v>352</v>
      </c>
      <c r="D203" s="27" t="s">
        <v>354</v>
      </c>
      <c r="E203" s="27" t="s">
        <v>354</v>
      </c>
      <c r="F203" s="28">
        <v>6136</v>
      </c>
      <c r="G203" s="28">
        <v>5947.1999999999989</v>
      </c>
      <c r="H203" s="29"/>
      <c r="I203" s="30">
        <v>256</v>
      </c>
      <c r="J203" s="31">
        <v>260</v>
      </c>
      <c r="K203" s="32">
        <v>4</v>
      </c>
      <c r="L203" s="33"/>
      <c r="M203" s="28">
        <v>1150822.1308456801</v>
      </c>
      <c r="N203" s="28">
        <v>35162.7663</v>
      </c>
      <c r="O203" s="34">
        <v>1185984.8971456802</v>
      </c>
      <c r="P203" s="54">
        <v>1238939.9560688962</v>
      </c>
      <c r="Q203" s="35"/>
      <c r="R203" s="36">
        <v>52955.058923216071</v>
      </c>
      <c r="S203" s="55">
        <v>0.044650702593821777</v>
      </c>
      <c r="T203" s="35"/>
      <c r="U203" s="37">
        <v>4608.7847544753131</v>
      </c>
      <c r="V203" s="37">
        <v>4742.2798310342168</v>
      </c>
      <c r="W203" s="55">
        <v>0.028965352836075653</v>
      </c>
      <c r="X203" s="38"/>
      <c r="Y203" s="56"/>
    </row>
    <row r="204" spans="1:25" ht="15">
      <c r="A204" s="26">
        <v>8732041</v>
      </c>
      <c r="B204" s="27" t="s">
        <v>168</v>
      </c>
      <c r="C204" s="27" t="s">
        <v>352</v>
      </c>
      <c r="D204" s="27" t="s">
        <v>355</v>
      </c>
      <c r="E204" s="27" t="s">
        <v>355</v>
      </c>
      <c r="F204" s="28">
        <v>4104.2</v>
      </c>
      <c r="G204" s="28">
        <v>3865.6</v>
      </c>
      <c r="H204" s="29"/>
      <c r="I204" s="30">
        <v>197</v>
      </c>
      <c r="J204" s="31">
        <v>191</v>
      </c>
      <c r="K204" s="32">
        <v>-6</v>
      </c>
      <c r="L204" s="33"/>
      <c r="M204" s="28">
        <v>846769.77817715472</v>
      </c>
      <c r="N204" s="28">
        <v>25147.8044</v>
      </c>
      <c r="O204" s="34">
        <v>871917.58257715474</v>
      </c>
      <c r="P204" s="54">
        <v>866250.434686795</v>
      </c>
      <c r="Q204" s="35"/>
      <c r="R204" s="36">
        <v>-5667.1478903597454</v>
      </c>
      <c r="S204" s="55">
        <v>-0.0064996371258039948</v>
      </c>
      <c r="T204" s="35"/>
      <c r="U204" s="37">
        <v>4405.14407399571</v>
      </c>
      <c r="V204" s="37">
        <v>4515.1038465277225</v>
      </c>
      <c r="W204" s="55">
        <v>0.024961674507111661</v>
      </c>
      <c r="X204" s="38"/>
      <c r="Y204" s="56"/>
    </row>
    <row r="205" spans="1:25" ht="15">
      <c r="A205" s="26">
        <v>8733029</v>
      </c>
      <c r="B205" s="27" t="s">
        <v>105</v>
      </c>
      <c r="C205" s="27" t="s">
        <v>352</v>
      </c>
      <c r="D205" s="27" t="s">
        <v>355</v>
      </c>
      <c r="E205" s="27" t="s">
        <v>355</v>
      </c>
      <c r="F205" s="28">
        <v>16731</v>
      </c>
      <c r="G205" s="28">
        <v>16203</v>
      </c>
      <c r="H205" s="29"/>
      <c r="I205" s="30">
        <v>175</v>
      </c>
      <c r="J205" s="31">
        <v>174</v>
      </c>
      <c r="K205" s="32">
        <v>-1</v>
      </c>
      <c r="L205" s="33"/>
      <c r="M205" s="28">
        <v>790433.5109440427</v>
      </c>
      <c r="N205" s="28">
        <v>23416.8608</v>
      </c>
      <c r="O205" s="34">
        <v>813850.37174404273</v>
      </c>
      <c r="P205" s="54">
        <v>840768.03288876114</v>
      </c>
      <c r="Q205" s="35"/>
      <c r="R205" s="36">
        <v>26917.661144718411</v>
      </c>
      <c r="S205" s="55">
        <v>0.033074459482073028</v>
      </c>
      <c r="T205" s="35"/>
      <c r="U205" s="37">
        <v>4554.9678385373873</v>
      </c>
      <c r="V205" s="37">
        <v>4738.8794993606962</v>
      </c>
      <c r="W205" s="55">
        <v>0.040376061334027658</v>
      </c>
      <c r="X205" s="38"/>
      <c r="Y205" s="56"/>
    </row>
    <row r="206" spans="1:25" ht="15">
      <c r="A206" s="26">
        <v>8732071</v>
      </c>
      <c r="B206" s="27" t="s">
        <v>182</v>
      </c>
      <c r="C206" s="27" t="s">
        <v>352</v>
      </c>
      <c r="D206" s="27" t="s">
        <v>351</v>
      </c>
      <c r="E206" s="27" t="s">
        <v>670</v>
      </c>
      <c r="F206" s="28">
        <v>3928.6</v>
      </c>
      <c r="G206" s="28">
        <v>3532.8</v>
      </c>
      <c r="H206" s="29"/>
      <c r="I206" s="30">
        <v>142</v>
      </c>
      <c r="J206" s="31">
        <v>155</v>
      </c>
      <c r="K206" s="32">
        <v>13</v>
      </c>
      <c r="L206" s="33"/>
      <c r="M206" s="28">
        <v>658254.08982588677</v>
      </c>
      <c r="N206" s="28">
        <v>20260.8514</v>
      </c>
      <c r="O206" s="34">
        <v>678514.94122588681</v>
      </c>
      <c r="P206" s="54">
        <v>744858.273589876</v>
      </c>
      <c r="Q206" s="35"/>
      <c r="R206" s="36">
        <v>66343.3323639892</v>
      </c>
      <c r="S206" s="55">
        <v>0.0977772607985984</v>
      </c>
      <c r="T206" s="35"/>
      <c r="U206" s="37">
        <v>4750.60803680202</v>
      </c>
      <c r="V206" s="37">
        <v>4782.7449909024253</v>
      </c>
      <c r="W206" s="55">
        <v>0.0067648085995406209</v>
      </c>
      <c r="X206" s="38"/>
      <c r="Y206" s="56"/>
    </row>
    <row r="207" spans="1:25" ht="15">
      <c r="A207" s="26">
        <v>8732084</v>
      </c>
      <c r="B207" s="27" t="s">
        <v>53</v>
      </c>
      <c r="C207" s="27" t="s">
        <v>352</v>
      </c>
      <c r="D207" s="27" t="s">
        <v>675</v>
      </c>
      <c r="E207" s="27" t="s">
        <v>676</v>
      </c>
      <c r="F207" s="28">
        <v>19266</v>
      </c>
      <c r="G207" s="28">
        <v>18658</v>
      </c>
      <c r="H207" s="29"/>
      <c r="I207" s="30">
        <v>164</v>
      </c>
      <c r="J207" s="31">
        <v>178</v>
      </c>
      <c r="K207" s="32">
        <v>14</v>
      </c>
      <c r="L207" s="33"/>
      <c r="M207" s="28">
        <v>778503.20866643486</v>
      </c>
      <c r="N207" s="28">
        <v>23197.0745</v>
      </c>
      <c r="O207" s="34">
        <v>801700.28316643485</v>
      </c>
      <c r="P207" s="54">
        <v>878132.98647965433</v>
      </c>
      <c r="Q207" s="35"/>
      <c r="R207" s="36">
        <v>76432.703313219477</v>
      </c>
      <c r="S207" s="55">
        <v>0.095338251611109717</v>
      </c>
      <c r="T207" s="35"/>
      <c r="U207" s="37">
        <v>4770.9407510148467</v>
      </c>
      <c r="V207" s="37">
        <v>4828.5111599980582</v>
      </c>
      <c r="W207" s="55">
        <v>0.012066888269565184</v>
      </c>
      <c r="X207" s="38"/>
      <c r="Y207" s="56"/>
    </row>
    <row r="208" spans="1:25" ht="15">
      <c r="A208" s="26">
        <v>8732443</v>
      </c>
      <c r="B208" s="27" t="s">
        <v>90</v>
      </c>
      <c r="C208" s="27" t="s">
        <v>352</v>
      </c>
      <c r="D208" s="27" t="s">
        <v>351</v>
      </c>
      <c r="E208" s="27" t="s">
        <v>353</v>
      </c>
      <c r="F208" s="28">
        <v>44980</v>
      </c>
      <c r="G208" s="28">
        <v>43596</v>
      </c>
      <c r="H208" s="29"/>
      <c r="I208" s="30">
        <v>399</v>
      </c>
      <c r="J208" s="31">
        <v>402</v>
      </c>
      <c r="K208" s="32">
        <v>3</v>
      </c>
      <c r="L208" s="33"/>
      <c r="M208" s="28">
        <v>1746715</v>
      </c>
      <c r="N208" s="28">
        <v>47231.7677</v>
      </c>
      <c r="O208" s="34">
        <v>1793946.7677</v>
      </c>
      <c r="P208" s="54">
        <v>1814406</v>
      </c>
      <c r="Q208" s="35"/>
      <c r="R208" s="36">
        <v>20459.232300000032</v>
      </c>
      <c r="S208" s="55">
        <v>0.011404592749555549</v>
      </c>
      <c r="T208" s="35"/>
      <c r="U208" s="37">
        <v>4383.37535764411</v>
      </c>
      <c r="V208" s="37">
        <v>4405</v>
      </c>
      <c r="W208" s="55">
        <v>0.0049333311869307894</v>
      </c>
      <c r="X208" s="38"/>
      <c r="Y208" s="56"/>
    </row>
    <row r="209" spans="1:25" ht="15">
      <c r="A209" s="26">
        <v>8733052</v>
      </c>
      <c r="B209" s="27" t="s">
        <v>110</v>
      </c>
      <c r="C209" s="27" t="s">
        <v>352</v>
      </c>
      <c r="D209" s="27" t="s">
        <v>675</v>
      </c>
      <c r="E209" s="27" t="s">
        <v>672</v>
      </c>
      <c r="F209" s="28">
        <v>33800</v>
      </c>
      <c r="G209" s="28">
        <v>32760</v>
      </c>
      <c r="H209" s="29"/>
      <c r="I209" s="30">
        <v>261</v>
      </c>
      <c r="J209" s="31">
        <v>254</v>
      </c>
      <c r="K209" s="32">
        <v>-7</v>
      </c>
      <c r="L209" s="33"/>
      <c r="M209" s="28">
        <v>1172865.6083074533</v>
      </c>
      <c r="N209" s="28">
        <v>32985.1603</v>
      </c>
      <c r="O209" s="34">
        <v>1205850.7686074534</v>
      </c>
      <c r="P209" s="54">
        <v>1218747.5648299158</v>
      </c>
      <c r="Q209" s="35"/>
      <c r="R209" s="36">
        <v>12896.796222462319</v>
      </c>
      <c r="S209" s="55">
        <v>0.010695184311534553</v>
      </c>
      <c r="T209" s="35"/>
      <c r="U209" s="37">
        <v>4490.6159716760667</v>
      </c>
      <c r="V209" s="37">
        <v>4669.2423812201405</v>
      </c>
      <c r="W209" s="55">
        <v>0.039777707706634219</v>
      </c>
      <c r="X209" s="38"/>
      <c r="Y209" s="56"/>
    </row>
    <row r="210" spans="1:25" ht="15">
      <c r="A210" s="26">
        <v>8733037</v>
      </c>
      <c r="B210" s="27" t="s">
        <v>218</v>
      </c>
      <c r="C210" s="27" t="s">
        <v>352</v>
      </c>
      <c r="D210" s="27" t="s">
        <v>675</v>
      </c>
      <c r="E210" s="27" t="s">
        <v>676</v>
      </c>
      <c r="F210" s="28">
        <v>3247.6</v>
      </c>
      <c r="G210" s="28">
        <v>1996.8</v>
      </c>
      <c r="H210" s="29"/>
      <c r="I210" s="30">
        <v>88</v>
      </c>
      <c r="J210" s="31">
        <v>90</v>
      </c>
      <c r="K210" s="32">
        <v>2</v>
      </c>
      <c r="L210" s="33"/>
      <c r="M210" s="28">
        <v>456003.12156862742</v>
      </c>
      <c r="N210" s="28">
        <v>13578.133</v>
      </c>
      <c r="O210" s="34">
        <v>469581.2545686274</v>
      </c>
      <c r="P210" s="54">
        <v>496268.45159414</v>
      </c>
      <c r="Q210" s="35"/>
      <c r="R210" s="36">
        <v>26687.197025512578</v>
      </c>
      <c r="S210" s="55">
        <v>0.056831904523165652</v>
      </c>
      <c r="T210" s="35"/>
      <c r="U210" s="37">
        <v>5299.2460746434936</v>
      </c>
      <c r="V210" s="37">
        <v>5491.9072399348888</v>
      </c>
      <c r="W210" s="55">
        <v>0.036356334953620083</v>
      </c>
      <c r="X210" s="38"/>
      <c r="Y210" s="57"/>
    </row>
    <row r="211" spans="1:25" ht="15">
      <c r="A211" s="26">
        <v>8732081</v>
      </c>
      <c r="B211" s="27" t="s">
        <v>272</v>
      </c>
      <c r="C211" s="27" t="s">
        <v>352</v>
      </c>
      <c r="D211" s="27" t="s">
        <v>675</v>
      </c>
      <c r="E211" s="27" t="s">
        <v>676</v>
      </c>
      <c r="F211" s="28">
        <v>2108.4</v>
      </c>
      <c r="G211" s="28">
        <v>1843.2</v>
      </c>
      <c r="H211" s="29"/>
      <c r="I211" s="30">
        <v>100</v>
      </c>
      <c r="J211" s="31">
        <v>100</v>
      </c>
      <c r="K211" s="32">
        <v>0</v>
      </c>
      <c r="L211" s="33"/>
      <c r="M211" s="28">
        <v>534875.38185394136</v>
      </c>
      <c r="N211" s="28">
        <v>14929.2616</v>
      </c>
      <c r="O211" s="34">
        <v>549804.64345394133</v>
      </c>
      <c r="P211" s="54">
        <v>561927.64662709623</v>
      </c>
      <c r="Q211" s="35"/>
      <c r="R211" s="36">
        <v>12123.003173154895</v>
      </c>
      <c r="S211" s="55">
        <v>0.022049655850479324</v>
      </c>
      <c r="T211" s="35"/>
      <c r="U211" s="37">
        <v>5476.9624345394132</v>
      </c>
      <c r="V211" s="37">
        <v>5600.8444662709626</v>
      </c>
      <c r="W211" s="55">
        <v>0.022618747747896017</v>
      </c>
      <c r="X211" s="38"/>
      <c r="Y211" s="57"/>
    </row>
    <row r="212" spans="1:25" ht="15">
      <c r="A212" s="26">
        <v>8732046</v>
      </c>
      <c r="B212" s="27" t="s">
        <v>39</v>
      </c>
      <c r="C212" s="27" t="s">
        <v>352</v>
      </c>
      <c r="D212" s="27" t="s">
        <v>355</v>
      </c>
      <c r="E212" s="27" t="s">
        <v>355</v>
      </c>
      <c r="F212" s="28">
        <v>36140</v>
      </c>
      <c r="G212" s="28">
        <v>35028</v>
      </c>
      <c r="H212" s="29"/>
      <c r="I212" s="30">
        <v>309</v>
      </c>
      <c r="J212" s="31">
        <v>302</v>
      </c>
      <c r="K212" s="32">
        <v>-7</v>
      </c>
      <c r="L212" s="33"/>
      <c r="M212" s="28">
        <v>1354025</v>
      </c>
      <c r="N212" s="28">
        <v>35462.5669</v>
      </c>
      <c r="O212" s="34">
        <v>1389487.5669</v>
      </c>
      <c r="P212" s="54">
        <v>1366601.8423944707</v>
      </c>
      <c r="Q212" s="35"/>
      <c r="R212" s="36">
        <v>-22885.724505529273</v>
      </c>
      <c r="S212" s="55">
        <v>-0.016470622012536754</v>
      </c>
      <c r="T212" s="35"/>
      <c r="U212" s="37">
        <v>4379.7655886731391</v>
      </c>
      <c r="V212" s="37">
        <v>4409.1849085909626</v>
      </c>
      <c r="W212" s="55">
        <v>0.0067170991967942613</v>
      </c>
      <c r="X212" s="38"/>
      <c r="Y212" s="56"/>
    </row>
    <row r="213" spans="1:25" ht="15">
      <c r="A213" s="26">
        <v>8734007</v>
      </c>
      <c r="B213" s="27" t="s">
        <v>242</v>
      </c>
      <c r="C213" s="27" t="s">
        <v>350</v>
      </c>
      <c r="D213" s="27" t="s">
        <v>355</v>
      </c>
      <c r="E213" s="27" t="s">
        <v>355</v>
      </c>
      <c r="F213" s="28">
        <v>32815</v>
      </c>
      <c r="G213" s="28">
        <v>35584</v>
      </c>
      <c r="H213" s="29"/>
      <c r="I213" s="30">
        <v>1253</v>
      </c>
      <c r="J213" s="31">
        <v>1233</v>
      </c>
      <c r="K213" s="32">
        <v>-20</v>
      </c>
      <c r="L213" s="33"/>
      <c r="M213" s="28">
        <v>6955640</v>
      </c>
      <c r="N213" s="28">
        <v>205090.9844</v>
      </c>
      <c r="O213" s="34">
        <v>7160730.9844</v>
      </c>
      <c r="P213" s="54">
        <v>7086208.55346847</v>
      </c>
      <c r="Q213" s="35"/>
      <c r="R213" s="36">
        <v>-74522.430931529962</v>
      </c>
      <c r="S213" s="55">
        <v>-0.010407098254896139</v>
      </c>
      <c r="T213" s="35"/>
      <c r="U213" s="37">
        <v>5688.6799556264968</v>
      </c>
      <c r="V213" s="37">
        <v>5718.2680887822144</v>
      </c>
      <c r="W213" s="55">
        <v>0.0052012300545142831</v>
      </c>
      <c r="X213" s="38"/>
      <c r="Y213" s="56"/>
    </row>
    <row r="214" spans="1:25" ht="15">
      <c r="A214" s="26">
        <v>8733325</v>
      </c>
      <c r="B214" s="27" t="s">
        <v>127</v>
      </c>
      <c r="C214" s="27" t="s">
        <v>352</v>
      </c>
      <c r="D214" s="27" t="s">
        <v>355</v>
      </c>
      <c r="E214" s="27" t="s">
        <v>676</v>
      </c>
      <c r="F214" s="28">
        <v>3561.6</v>
      </c>
      <c r="G214" s="28">
        <v>3478.3999999999992</v>
      </c>
      <c r="H214" s="29"/>
      <c r="I214" s="30">
        <v>187</v>
      </c>
      <c r="J214" s="31">
        <v>182</v>
      </c>
      <c r="K214" s="32">
        <v>-5</v>
      </c>
      <c r="L214" s="33"/>
      <c r="M214" s="28">
        <v>898786.96075949364</v>
      </c>
      <c r="N214" s="28">
        <v>29158.6508</v>
      </c>
      <c r="O214" s="34">
        <v>927945.61155949358</v>
      </c>
      <c r="P214" s="54">
        <v>923292.64083859418</v>
      </c>
      <c r="Q214" s="35"/>
      <c r="R214" s="36">
        <v>-4652.9707208994078</v>
      </c>
      <c r="S214" s="55">
        <v>-0.0050142709474962485</v>
      </c>
      <c r="T214" s="35"/>
      <c r="U214" s="37">
        <v>4943.2300083395376</v>
      </c>
      <c r="V214" s="37">
        <v>5053.9244002120558</v>
      </c>
      <c r="W214" s="55">
        <v>0.0223931299344295</v>
      </c>
      <c r="X214" s="38"/>
      <c r="Y214" s="56"/>
    </row>
    <row r="215" spans="1:25" ht="15">
      <c r="A215" s="26">
        <v>8732217</v>
      </c>
      <c r="B215" s="27" t="s">
        <v>67</v>
      </c>
      <c r="C215" s="27" t="s">
        <v>352</v>
      </c>
      <c r="D215" s="27" t="s">
        <v>351</v>
      </c>
      <c r="E215" s="27" t="s">
        <v>670</v>
      </c>
      <c r="F215" s="28">
        <v>20533.5</v>
      </c>
      <c r="G215" s="28">
        <v>19885.5</v>
      </c>
      <c r="H215" s="29"/>
      <c r="I215" s="30">
        <v>118</v>
      </c>
      <c r="J215" s="31">
        <v>123</v>
      </c>
      <c r="K215" s="32">
        <v>5</v>
      </c>
      <c r="L215" s="33"/>
      <c r="M215" s="28">
        <v>625112.96817979519</v>
      </c>
      <c r="N215" s="28">
        <v>17644.6856</v>
      </c>
      <c r="O215" s="34">
        <v>642757.65377979516</v>
      </c>
      <c r="P215" s="54">
        <v>669069.97348011681</v>
      </c>
      <c r="Q215" s="35"/>
      <c r="R215" s="36">
        <v>26312.319700321648</v>
      </c>
      <c r="S215" s="55">
        <v>0.0409366104714423</v>
      </c>
      <c r="T215" s="35"/>
      <c r="U215" s="37">
        <v>5273.0860489813149</v>
      </c>
      <c r="V215" s="37">
        <v>5277.9225486188361</v>
      </c>
      <c r="W215" s="55">
        <v>0.0009172047625613034</v>
      </c>
      <c r="X215" s="38"/>
      <c r="Y215" s="56"/>
    </row>
    <row r="216" spans="1:25" ht="15">
      <c r="A216" s="26">
        <v>8733943</v>
      </c>
      <c r="B216" s="27" t="s">
        <v>141</v>
      </c>
      <c r="C216" s="27" t="s">
        <v>352</v>
      </c>
      <c r="D216" s="27" t="s">
        <v>355</v>
      </c>
      <c r="E216" s="27" t="s">
        <v>355</v>
      </c>
      <c r="F216" s="28">
        <v>68640</v>
      </c>
      <c r="G216" s="28">
        <v>66528</v>
      </c>
      <c r="H216" s="29"/>
      <c r="I216" s="30">
        <v>403</v>
      </c>
      <c r="J216" s="31">
        <v>419</v>
      </c>
      <c r="K216" s="32">
        <v>16</v>
      </c>
      <c r="L216" s="33"/>
      <c r="M216" s="28">
        <v>1787435</v>
      </c>
      <c r="N216" s="28">
        <v>48916.1206</v>
      </c>
      <c r="O216" s="34">
        <v>1836351.1206</v>
      </c>
      <c r="P216" s="54">
        <v>1912223</v>
      </c>
      <c r="Q216" s="35"/>
      <c r="R216" s="36">
        <v>75871.879399999976</v>
      </c>
      <c r="S216" s="55">
        <v>0.041316651564549368</v>
      </c>
      <c r="T216" s="35"/>
      <c r="U216" s="37">
        <v>4386.3799518610422</v>
      </c>
      <c r="V216" s="37">
        <v>4405</v>
      </c>
      <c r="W216" s="55">
        <v>0.0042449692783813131</v>
      </c>
      <c r="X216" s="38"/>
      <c r="Y216" s="56"/>
    </row>
    <row r="217" spans="1:25" ht="15">
      <c r="A217" s="26">
        <v>8733368</v>
      </c>
      <c r="B217" s="27" t="s">
        <v>133</v>
      </c>
      <c r="C217" s="27" t="s">
        <v>352</v>
      </c>
      <c r="D217" s="27" t="s">
        <v>351</v>
      </c>
      <c r="E217" s="27" t="s">
        <v>670</v>
      </c>
      <c r="F217" s="28">
        <v>2600</v>
      </c>
      <c r="G217" s="28">
        <v>2519.9999999999995</v>
      </c>
      <c r="H217" s="29"/>
      <c r="I217" s="30">
        <v>139</v>
      </c>
      <c r="J217" s="31">
        <v>139</v>
      </c>
      <c r="K217" s="32">
        <v>0</v>
      </c>
      <c r="L217" s="33"/>
      <c r="M217" s="28">
        <v>639260.06765232584</v>
      </c>
      <c r="N217" s="28">
        <v>18502.5611</v>
      </c>
      <c r="O217" s="34">
        <v>657762.62875232589</v>
      </c>
      <c r="P217" s="54">
        <v>672077.00847095915</v>
      </c>
      <c r="Q217" s="35"/>
      <c r="R217" s="36">
        <v>14314.379718633252</v>
      </c>
      <c r="S217" s="55">
        <v>0.021762227121029085</v>
      </c>
      <c r="T217" s="35"/>
      <c r="U217" s="37">
        <v>4713.4002068512655</v>
      </c>
      <c r="V217" s="37">
        <v>4816.9568954745264</v>
      </c>
      <c r="W217" s="55">
        <v>0.021970697177959523</v>
      </c>
      <c r="X217" s="38"/>
      <c r="Y217" s="56"/>
    </row>
    <row r="218" spans="1:25" ht="15">
      <c r="A218" s="26">
        <v>8732123</v>
      </c>
      <c r="B218" s="27" t="s">
        <v>61</v>
      </c>
      <c r="C218" s="27" t="s">
        <v>352</v>
      </c>
      <c r="D218" s="27" t="s">
        <v>354</v>
      </c>
      <c r="E218" s="27" t="s">
        <v>354</v>
      </c>
      <c r="F218" s="28">
        <v>33280</v>
      </c>
      <c r="G218" s="28">
        <v>32256</v>
      </c>
      <c r="H218" s="29"/>
      <c r="I218" s="30">
        <v>225</v>
      </c>
      <c r="J218" s="31">
        <v>224</v>
      </c>
      <c r="K218" s="32">
        <v>-1</v>
      </c>
      <c r="L218" s="33"/>
      <c r="M218" s="28">
        <v>1145201.5081272894</v>
      </c>
      <c r="N218" s="28">
        <v>33408.5274</v>
      </c>
      <c r="O218" s="34">
        <v>1178610.0355272894</v>
      </c>
      <c r="P218" s="54">
        <v>1194346.0168170319</v>
      </c>
      <c r="Q218" s="35"/>
      <c r="R218" s="36">
        <v>15735.981289742514</v>
      </c>
      <c r="S218" s="55">
        <v>0.013351304346142373</v>
      </c>
      <c r="T218" s="35"/>
      <c r="U218" s="37">
        <v>5090.355713454619</v>
      </c>
      <c r="V218" s="37">
        <v>5187.9018607903208</v>
      </c>
      <c r="W218" s="55">
        <v>0.019162933363943865</v>
      </c>
      <c r="X218" s="38"/>
      <c r="Y218" s="56"/>
    </row>
    <row r="219" spans="1:25" ht="15">
      <c r="A219" s="26">
        <v>8732202</v>
      </c>
      <c r="B219" s="27" t="s">
        <v>62</v>
      </c>
      <c r="C219" s="27" t="s">
        <v>352</v>
      </c>
      <c r="D219" s="27" t="s">
        <v>355</v>
      </c>
      <c r="E219" s="27" t="s">
        <v>355</v>
      </c>
      <c r="F219" s="28">
        <v>4704.91</v>
      </c>
      <c r="G219" s="28">
        <v>4096</v>
      </c>
      <c r="H219" s="29"/>
      <c r="I219" s="30">
        <v>190</v>
      </c>
      <c r="J219" s="31">
        <v>203</v>
      </c>
      <c r="K219" s="32">
        <v>13</v>
      </c>
      <c r="L219" s="33"/>
      <c r="M219" s="28">
        <v>853298.52665763476</v>
      </c>
      <c r="N219" s="28">
        <v>26095.8226</v>
      </c>
      <c r="O219" s="34">
        <v>879394.34925763472</v>
      </c>
      <c r="P219" s="54">
        <v>985124.65691736026</v>
      </c>
      <c r="Q219" s="35"/>
      <c r="R219" s="36">
        <v>105730.30765972554</v>
      </c>
      <c r="S219" s="55">
        <v>0.12023082448617134</v>
      </c>
      <c r="T219" s="35"/>
      <c r="U219" s="37">
        <v>4603.6286276717619</v>
      </c>
      <c r="V219" s="37">
        <v>4832.6534823515285</v>
      </c>
      <c r="W219" s="55">
        <v>0.049748768461280846</v>
      </c>
      <c r="X219" s="38"/>
      <c r="Y219" s="56"/>
    </row>
    <row r="220" spans="1:25" ht="15">
      <c r="A220" s="26">
        <v>8732022</v>
      </c>
      <c r="B220" s="27" t="s">
        <v>155</v>
      </c>
      <c r="C220" s="27" t="s">
        <v>352</v>
      </c>
      <c r="D220" s="27" t="s">
        <v>671</v>
      </c>
      <c r="E220" s="27" t="s">
        <v>672</v>
      </c>
      <c r="F220" s="28">
        <v>4619.8</v>
      </c>
      <c r="G220" s="28">
        <v>4454.4</v>
      </c>
      <c r="H220" s="29"/>
      <c r="I220" s="30">
        <v>222</v>
      </c>
      <c r="J220" s="31">
        <v>246</v>
      </c>
      <c r="K220" s="32">
        <v>24</v>
      </c>
      <c r="L220" s="33"/>
      <c r="M220" s="28">
        <v>1131594.0666461114</v>
      </c>
      <c r="N220" s="28">
        <v>31564.1458</v>
      </c>
      <c r="O220" s="34">
        <v>1163158.2124461115</v>
      </c>
      <c r="P220" s="54">
        <v>1280131.2118086792</v>
      </c>
      <c r="Q220" s="35"/>
      <c r="R220" s="36">
        <v>116972.99936256767</v>
      </c>
      <c r="S220" s="55">
        <v>0.10056499460771934</v>
      </c>
      <c r="T220" s="35"/>
      <c r="U220" s="37">
        <v>5218.6414975050066</v>
      </c>
      <c r="V220" s="37">
        <v>5185.6780967832492</v>
      </c>
      <c r="W220" s="55">
        <v>-0.0063164715831729211</v>
      </c>
      <c r="X220" s="38"/>
      <c r="Y220" s="56"/>
    </row>
    <row r="221" spans="1:25" ht="15">
      <c r="A221" s="26">
        <v>8734011</v>
      </c>
      <c r="B221" s="27" t="s">
        <v>246</v>
      </c>
      <c r="C221" s="27" t="s">
        <v>350</v>
      </c>
      <c r="D221" s="27" t="s">
        <v>354</v>
      </c>
      <c r="E221" s="27" t="s">
        <v>355</v>
      </c>
      <c r="F221" s="28">
        <v>47399</v>
      </c>
      <c r="G221" s="28">
        <v>49920</v>
      </c>
      <c r="H221" s="29"/>
      <c r="I221" s="30">
        <v>884</v>
      </c>
      <c r="J221" s="31">
        <v>930</v>
      </c>
      <c r="K221" s="32">
        <v>46</v>
      </c>
      <c r="L221" s="33"/>
      <c r="M221" s="28">
        <v>5184513.4142951807</v>
      </c>
      <c r="N221" s="28">
        <v>160772.1446</v>
      </c>
      <c r="O221" s="34">
        <v>5345285.5588951809</v>
      </c>
      <c r="P221" s="54">
        <v>5774748.752152917</v>
      </c>
      <c r="Q221" s="35"/>
      <c r="R221" s="36">
        <v>429463.19325773604</v>
      </c>
      <c r="S221" s="55">
        <v>0.08034429377548577</v>
      </c>
      <c r="T221" s="35"/>
      <c r="U221" s="37">
        <v>5993.0843426416077</v>
      </c>
      <c r="V221" s="37">
        <v>6155.7298410246422</v>
      </c>
      <c r="W221" s="55">
        <v>0.027138863577438697</v>
      </c>
      <c r="X221" s="38"/>
      <c r="Y221" s="56"/>
    </row>
    <row r="222" spans="1:25" ht="15">
      <c r="A222" s="26">
        <v>8732260</v>
      </c>
      <c r="B222" s="27" t="s">
        <v>76</v>
      </c>
      <c r="C222" s="27" t="s">
        <v>352</v>
      </c>
      <c r="D222" s="27" t="s">
        <v>355</v>
      </c>
      <c r="E222" s="27" t="s">
        <v>355</v>
      </c>
      <c r="F222" s="28">
        <v>13689</v>
      </c>
      <c r="G222" s="28">
        <v>13257</v>
      </c>
      <c r="H222" s="29"/>
      <c r="I222" s="30">
        <v>63</v>
      </c>
      <c r="J222" s="31">
        <v>57</v>
      </c>
      <c r="K222" s="32">
        <v>-6</v>
      </c>
      <c r="L222" s="33"/>
      <c r="M222" s="28">
        <v>410610.86956521741</v>
      </c>
      <c r="N222" s="28">
        <v>10347.1734</v>
      </c>
      <c r="O222" s="34">
        <v>420958.04296521738</v>
      </c>
      <c r="P222" s="54">
        <v>412973.42047418316</v>
      </c>
      <c r="Q222" s="35"/>
      <c r="R222" s="36">
        <v>-7984.6224910342135</v>
      </c>
      <c r="S222" s="55">
        <v>-0.018967739480140924</v>
      </c>
      <c r="T222" s="35"/>
      <c r="U222" s="37">
        <v>6464.5879835748792</v>
      </c>
      <c r="V222" s="37">
        <v>7012.5687802488274</v>
      </c>
      <c r="W222" s="55">
        <v>0.084766546308326057</v>
      </c>
      <c r="X222" s="38"/>
      <c r="Y222" s="56"/>
    </row>
    <row r="223" spans="1:25" ht="15">
      <c r="A223" s="26">
        <v>8733058</v>
      </c>
      <c r="B223" s="27" t="s">
        <v>113</v>
      </c>
      <c r="C223" s="27" t="s">
        <v>352</v>
      </c>
      <c r="D223" s="27" t="s">
        <v>675</v>
      </c>
      <c r="E223" s="27" t="s">
        <v>676</v>
      </c>
      <c r="F223" s="28">
        <v>30160</v>
      </c>
      <c r="G223" s="28">
        <v>29232</v>
      </c>
      <c r="H223" s="29"/>
      <c r="I223" s="30">
        <v>279</v>
      </c>
      <c r="J223" s="31">
        <v>294</v>
      </c>
      <c r="K223" s="32">
        <v>15</v>
      </c>
      <c r="L223" s="33"/>
      <c r="M223" s="28">
        <v>1220095</v>
      </c>
      <c r="N223" s="28">
        <v>35528.4015</v>
      </c>
      <c r="O223" s="34">
        <v>1255623.4015</v>
      </c>
      <c r="P223" s="54">
        <v>1326324.2163230078</v>
      </c>
      <c r="Q223" s="35"/>
      <c r="R223" s="36">
        <v>70700.81482300791</v>
      </c>
      <c r="S223" s="55">
        <v>0.056307340830496551</v>
      </c>
      <c r="T223" s="35"/>
      <c r="U223" s="37">
        <v>4392.3419408602149</v>
      </c>
      <c r="V223" s="37">
        <v>4411.878286812952</v>
      </c>
      <c r="W223" s="55">
        <v>0.0044478199137909071</v>
      </c>
      <c r="X223" s="38"/>
      <c r="Y223" s="56"/>
    </row>
    <row r="224" spans="1:25" ht="15">
      <c r="A224" s="26">
        <v>8732019</v>
      </c>
      <c r="B224" s="27" t="s">
        <v>152</v>
      </c>
      <c r="C224" s="27" t="s">
        <v>352</v>
      </c>
      <c r="D224" s="27" t="s">
        <v>351</v>
      </c>
      <c r="E224" s="27" t="s">
        <v>353</v>
      </c>
      <c r="F224" s="28">
        <v>11818.6</v>
      </c>
      <c r="G224" s="28">
        <v>10444.8</v>
      </c>
      <c r="H224" s="29"/>
      <c r="I224" s="30">
        <v>375</v>
      </c>
      <c r="J224" s="31">
        <v>385</v>
      </c>
      <c r="K224" s="32">
        <v>10</v>
      </c>
      <c r="L224" s="33"/>
      <c r="M224" s="28">
        <v>1662572.9013110541</v>
      </c>
      <c r="N224" s="28">
        <v>47714.8924</v>
      </c>
      <c r="O224" s="34">
        <v>1710287.7937110541</v>
      </c>
      <c r="P224" s="54">
        <v>1758860.2588341041</v>
      </c>
      <c r="Q224" s="35"/>
      <c r="R224" s="36">
        <v>48572.465123049915</v>
      </c>
      <c r="S224" s="55">
        <v>0.028400170603834658</v>
      </c>
      <c r="T224" s="35"/>
      <c r="U224" s="37">
        <v>4529.2511832294776</v>
      </c>
      <c r="V224" s="37">
        <v>4541.3388541145559</v>
      </c>
      <c r="W224" s="55">
        <v>0.0026688011761934259</v>
      </c>
      <c r="X224" s="38"/>
      <c r="Y224" s="56"/>
    </row>
    <row r="225" spans="1:25" ht="15">
      <c r="A225" s="26">
        <v>8732008</v>
      </c>
      <c r="B225" s="27" t="s">
        <v>147</v>
      </c>
      <c r="C225" s="27" t="s">
        <v>352</v>
      </c>
      <c r="D225" s="27" t="s">
        <v>675</v>
      </c>
      <c r="E225" s="27" t="s">
        <v>676</v>
      </c>
      <c r="F225" s="28">
        <v>5256.6</v>
      </c>
      <c r="G225" s="28">
        <v>5068.8</v>
      </c>
      <c r="H225" s="29"/>
      <c r="I225" s="30">
        <v>227</v>
      </c>
      <c r="J225" s="31">
        <v>204</v>
      </c>
      <c r="K225" s="32">
        <v>-23</v>
      </c>
      <c r="L225" s="33"/>
      <c r="M225" s="28">
        <v>973411.6</v>
      </c>
      <c r="N225" s="28">
        <v>28697.8086</v>
      </c>
      <c r="O225" s="34">
        <v>1002109.4086</v>
      </c>
      <c r="P225" s="54">
        <v>931041.4212105202</v>
      </c>
      <c r="Q225" s="35"/>
      <c r="R225" s="36">
        <v>-71067.987389479764</v>
      </c>
      <c r="S225" s="55">
        <v>-0.070918391524499816</v>
      </c>
      <c r="T225" s="35"/>
      <c r="U225" s="37">
        <v>4391.42206431718</v>
      </c>
      <c r="V225" s="37">
        <v>4539.0814765221576</v>
      </c>
      <c r="W225" s="55">
        <v>0.033624509337144941</v>
      </c>
      <c r="X225" s="38"/>
      <c r="Y225" s="56"/>
    </row>
    <row r="226" spans="1:25" ht="15">
      <c r="A226" s="26">
        <v>8732335</v>
      </c>
      <c r="B226" s="27" t="s">
        <v>87</v>
      </c>
      <c r="C226" s="27" t="s">
        <v>352</v>
      </c>
      <c r="D226" s="27" t="s">
        <v>354</v>
      </c>
      <c r="E226" s="27" t="s">
        <v>354</v>
      </c>
      <c r="F226" s="28">
        <v>20026.5</v>
      </c>
      <c r="G226" s="28">
        <v>19394.5</v>
      </c>
      <c r="H226" s="29"/>
      <c r="I226" s="30">
        <v>207</v>
      </c>
      <c r="J226" s="31">
        <v>209</v>
      </c>
      <c r="K226" s="32">
        <v>2</v>
      </c>
      <c r="L226" s="33"/>
      <c r="M226" s="28">
        <v>918651.50717079523</v>
      </c>
      <c r="N226" s="28">
        <v>25183.2538</v>
      </c>
      <c r="O226" s="34">
        <v>943834.76097079518</v>
      </c>
      <c r="P226" s="54">
        <v>964684.21984467434</v>
      </c>
      <c r="Q226" s="35"/>
      <c r="R226" s="36">
        <v>20849.458873879164</v>
      </c>
      <c r="S226" s="55">
        <v>0.022090157870890605</v>
      </c>
      <c r="T226" s="35"/>
      <c r="U226" s="37">
        <v>4462.8418404386239</v>
      </c>
      <c r="V226" s="37">
        <v>4522.9173198309782</v>
      </c>
      <c r="W226" s="55">
        <v>0.013461261129175452</v>
      </c>
      <c r="X226" s="38"/>
      <c r="Y226" s="56"/>
    </row>
    <row r="227" spans="1:25" ht="15">
      <c r="A227" s="26">
        <v>8733389</v>
      </c>
      <c r="B227" s="27" t="s">
        <v>137</v>
      </c>
      <c r="C227" s="27" t="s">
        <v>352</v>
      </c>
      <c r="D227" s="27" t="s">
        <v>355</v>
      </c>
      <c r="E227" s="27" t="s">
        <v>355</v>
      </c>
      <c r="F227" s="28">
        <v>7540</v>
      </c>
      <c r="G227" s="28">
        <v>7307.9999999999982</v>
      </c>
      <c r="H227" s="29"/>
      <c r="I227" s="30">
        <v>401</v>
      </c>
      <c r="J227" s="31">
        <v>405</v>
      </c>
      <c r="K227" s="32">
        <v>4</v>
      </c>
      <c r="L227" s="33"/>
      <c r="M227" s="28">
        <v>1717805</v>
      </c>
      <c r="N227" s="28">
        <v>47858.7157</v>
      </c>
      <c r="O227" s="34">
        <v>1765663.7157</v>
      </c>
      <c r="P227" s="54">
        <v>1791333</v>
      </c>
      <c r="Q227" s="35"/>
      <c r="R227" s="36">
        <v>25669.284299999941</v>
      </c>
      <c r="S227" s="55">
        <v>0.014538036927277126</v>
      </c>
      <c r="T227" s="35"/>
      <c r="U227" s="37">
        <v>4384.3484182044886</v>
      </c>
      <c r="V227" s="37">
        <v>4405</v>
      </c>
      <c r="W227" s="55">
        <v>0.0047102966793795189</v>
      </c>
      <c r="X227" s="38"/>
      <c r="Y227" s="56"/>
    </row>
    <row r="228" spans="1:25" ht="15">
      <c r="A228" s="26">
        <v>8732049</v>
      </c>
      <c r="B228" s="27" t="s">
        <v>172</v>
      </c>
      <c r="C228" s="27" t="s">
        <v>352</v>
      </c>
      <c r="D228" s="27" t="s">
        <v>675</v>
      </c>
      <c r="E228" s="27" t="s">
        <v>676</v>
      </c>
      <c r="F228" s="28">
        <v>11189.6</v>
      </c>
      <c r="G228" s="28">
        <v>11980.8</v>
      </c>
      <c r="H228" s="29"/>
      <c r="I228" s="30">
        <v>438</v>
      </c>
      <c r="J228" s="31">
        <v>428</v>
      </c>
      <c r="K228" s="32">
        <v>-10</v>
      </c>
      <c r="L228" s="33"/>
      <c r="M228" s="28">
        <v>1891562.424</v>
      </c>
      <c r="N228" s="28">
        <v>57606.2878</v>
      </c>
      <c r="O228" s="34">
        <v>1949168.7118000002</v>
      </c>
      <c r="P228" s="54">
        <v>1923195.1960060396</v>
      </c>
      <c r="Q228" s="35"/>
      <c r="R228" s="36">
        <v>-25973.515793960541</v>
      </c>
      <c r="S228" s="55">
        <v>-0.013325432342885682</v>
      </c>
      <c r="T228" s="35"/>
      <c r="U228" s="37">
        <v>4424.6098442922375</v>
      </c>
      <c r="V228" s="37">
        <v>4465.454196275793</v>
      </c>
      <c r="W228" s="55">
        <v>0.0092311759501789419</v>
      </c>
      <c r="X228" s="38"/>
      <c r="Y228" s="56"/>
    </row>
    <row r="229" spans="1:25" ht="15">
      <c r="A229" s="39">
        <v>8734000</v>
      </c>
      <c r="B229" s="40" t="s">
        <v>235</v>
      </c>
      <c r="C229" s="27" t="s">
        <v>350</v>
      </c>
      <c r="D229" s="27" t="s">
        <v>671</v>
      </c>
      <c r="E229" s="27" t="s">
        <v>672</v>
      </c>
      <c r="F229" s="28">
        <v>284555</v>
      </c>
      <c r="G229" s="28">
        <v>277592</v>
      </c>
      <c r="H229" s="29"/>
      <c r="I229" s="30">
        <v>1196</v>
      </c>
      <c r="J229" s="31">
        <v>1284</v>
      </c>
      <c r="K229" s="32">
        <v>88</v>
      </c>
      <c r="L229" s="33"/>
      <c r="M229" s="28">
        <v>7990212.5366328992</v>
      </c>
      <c r="N229" s="28">
        <v>234271.9177</v>
      </c>
      <c r="O229" s="34">
        <v>8224484.4543328993</v>
      </c>
      <c r="P229" s="54">
        <v>8960687.3105410915</v>
      </c>
      <c r="Q229" s="35"/>
      <c r="R229" s="36">
        <v>736202.85620819218</v>
      </c>
      <c r="S229" s="55">
        <v>0.089513556782314666</v>
      </c>
      <c r="T229" s="35"/>
      <c r="U229" s="37">
        <v>6638.7370019505843</v>
      </c>
      <c r="V229" s="37">
        <v>6762.5352885834045</v>
      </c>
      <c r="W229" s="55">
        <v>0.018647867297114797</v>
      </c>
      <c r="X229" s="38"/>
      <c r="Y229" s="56"/>
    </row>
    <row r="230" spans="1:25" ht="15">
      <c r="A230" s="26">
        <v>8732050</v>
      </c>
      <c r="B230" s="27" t="s">
        <v>173</v>
      </c>
      <c r="C230" s="27" t="s">
        <v>352</v>
      </c>
      <c r="D230" s="27" t="s">
        <v>671</v>
      </c>
      <c r="E230" s="27" t="s">
        <v>672</v>
      </c>
      <c r="F230" s="28">
        <v>4253</v>
      </c>
      <c r="G230" s="28">
        <v>4224</v>
      </c>
      <c r="H230" s="29"/>
      <c r="I230" s="30">
        <v>136</v>
      </c>
      <c r="J230" s="31">
        <v>118</v>
      </c>
      <c r="K230" s="32">
        <v>-18</v>
      </c>
      <c r="L230" s="33"/>
      <c r="M230" s="28">
        <v>687592.22946584609</v>
      </c>
      <c r="N230" s="28">
        <v>21048.8409</v>
      </c>
      <c r="O230" s="34">
        <v>708641.070365846</v>
      </c>
      <c r="P230" s="54">
        <v>645989.89432982448</v>
      </c>
      <c r="Q230" s="35"/>
      <c r="R230" s="36">
        <v>-62651.176036021556</v>
      </c>
      <c r="S230" s="55">
        <v>-0.088410309049229946</v>
      </c>
      <c r="T230" s="35"/>
      <c r="U230" s="37">
        <v>5179.324046807691</v>
      </c>
      <c r="V230" s="37">
        <v>5438.6940197442755</v>
      </c>
      <c r="W230" s="55">
        <v>0.050077958164530895</v>
      </c>
      <c r="X230" s="38"/>
      <c r="Y230" s="56"/>
    </row>
    <row r="231" spans="1:25" ht="15">
      <c r="A231" s="26">
        <v>8732078</v>
      </c>
      <c r="B231" s="27" t="s">
        <v>186</v>
      </c>
      <c r="C231" s="27" t="s">
        <v>352</v>
      </c>
      <c r="D231" s="27" t="s">
        <v>351</v>
      </c>
      <c r="E231" s="27" t="s">
        <v>353</v>
      </c>
      <c r="F231" s="28">
        <v>7278.4</v>
      </c>
      <c r="G231" s="28">
        <v>5683.2</v>
      </c>
      <c r="H231" s="29"/>
      <c r="I231" s="30">
        <v>236</v>
      </c>
      <c r="J231" s="31">
        <v>238</v>
      </c>
      <c r="K231" s="32">
        <v>2</v>
      </c>
      <c r="L231" s="33"/>
      <c r="M231" s="28">
        <v>1215694.6270212219</v>
      </c>
      <c r="N231" s="28">
        <v>37416.3353</v>
      </c>
      <c r="O231" s="34">
        <v>1253110.9623212218</v>
      </c>
      <c r="P231" s="54">
        <v>1318204.3085689486</v>
      </c>
      <c r="Q231" s="35"/>
      <c r="R231" s="36">
        <v>65093.346247726819</v>
      </c>
      <c r="S231" s="55">
        <v>0.05194539686026689</v>
      </c>
      <c r="T231" s="35"/>
      <c r="U231" s="37">
        <v>5278.9515352594153</v>
      </c>
      <c r="V231" s="37">
        <v>5514.794573819112</v>
      </c>
      <c r="W231" s="55">
        <v>0.04467611361544864</v>
      </c>
      <c r="X231" s="38"/>
      <c r="Y231" s="57"/>
    </row>
    <row r="232" spans="1:25" ht="15">
      <c r="A232" s="26">
        <v>8732001</v>
      </c>
      <c r="B232" s="27" t="s">
        <v>26</v>
      </c>
      <c r="C232" s="27" t="s">
        <v>352</v>
      </c>
      <c r="D232" s="27" t="s">
        <v>351</v>
      </c>
      <c r="E232" s="27" t="s">
        <v>353</v>
      </c>
      <c r="F232" s="28">
        <v>34580</v>
      </c>
      <c r="G232" s="28">
        <v>33516</v>
      </c>
      <c r="H232" s="29"/>
      <c r="I232" s="30">
        <v>538</v>
      </c>
      <c r="J232" s="31">
        <v>521</v>
      </c>
      <c r="K232" s="32">
        <v>-17</v>
      </c>
      <c r="L232" s="33"/>
      <c r="M232" s="28">
        <v>2329150</v>
      </c>
      <c r="N232" s="28">
        <v>65278.5508</v>
      </c>
      <c r="O232" s="34">
        <v>2394428.5508</v>
      </c>
      <c r="P232" s="54">
        <v>2333643.5855144747</v>
      </c>
      <c r="Q232" s="35"/>
      <c r="R232" s="36">
        <v>-60784.965285525192</v>
      </c>
      <c r="S232" s="55">
        <v>-0.025386000874912888</v>
      </c>
      <c r="T232" s="35"/>
      <c r="U232" s="37">
        <v>4386.3355962825281</v>
      </c>
      <c r="V232" s="37">
        <v>4414.83221787807</v>
      </c>
      <c r="W232" s="55">
        <v>0.0064966806506308221</v>
      </c>
      <c r="X232" s="38"/>
      <c r="Y232" s="56"/>
    </row>
    <row r="233" spans="1:25" ht="15">
      <c r="A233" s="26">
        <v>8733326</v>
      </c>
      <c r="B233" s="27" t="s">
        <v>225</v>
      </c>
      <c r="C233" s="27" t="s">
        <v>352</v>
      </c>
      <c r="D233" s="27" t="s">
        <v>355</v>
      </c>
      <c r="E233" s="27" t="s">
        <v>355</v>
      </c>
      <c r="F233" s="28">
        <v>2542.6</v>
      </c>
      <c r="G233" s="28">
        <v>2380.8</v>
      </c>
      <c r="H233" s="29"/>
      <c r="I233" s="30">
        <v>118</v>
      </c>
      <c r="J233" s="31">
        <v>110</v>
      </c>
      <c r="K233" s="32">
        <v>-8</v>
      </c>
      <c r="L233" s="33"/>
      <c r="M233" s="28">
        <v>546541.11500600236</v>
      </c>
      <c r="N233" s="28">
        <v>16525.4974</v>
      </c>
      <c r="O233" s="34">
        <v>563066.61240600236</v>
      </c>
      <c r="P233" s="54">
        <v>537239.72374344722</v>
      </c>
      <c r="Q233" s="35"/>
      <c r="R233" s="36">
        <v>-25826.888662555139</v>
      </c>
      <c r="S233" s="55">
        <v>-0.045868265127985454</v>
      </c>
      <c r="T233" s="35"/>
      <c r="U233" s="37">
        <v>4750.203494966122</v>
      </c>
      <c r="V233" s="37">
        <v>4862.3538522131557</v>
      </c>
      <c r="W233" s="55">
        <v>0.02360959006616907</v>
      </c>
      <c r="X233" s="38"/>
      <c r="Y233" s="56"/>
    </row>
    <row r="234" spans="1:25" ht="15">
      <c r="A234" s="26">
        <v>8732064</v>
      </c>
      <c r="B234" s="27" t="s">
        <v>44</v>
      </c>
      <c r="C234" s="27" t="s">
        <v>352</v>
      </c>
      <c r="D234" s="27" t="s">
        <v>671</v>
      </c>
      <c r="E234" s="27" t="s">
        <v>672</v>
      </c>
      <c r="F234" s="28">
        <v>13689</v>
      </c>
      <c r="G234" s="28">
        <v>13257</v>
      </c>
      <c r="H234" s="29"/>
      <c r="I234" s="30">
        <v>88</v>
      </c>
      <c r="J234" s="31">
        <v>87</v>
      </c>
      <c r="K234" s="32">
        <v>-1</v>
      </c>
      <c r="L234" s="33"/>
      <c r="M234" s="28">
        <v>530411.0452619954</v>
      </c>
      <c r="N234" s="28">
        <v>13836.4072</v>
      </c>
      <c r="O234" s="34">
        <v>544247.45246199542</v>
      </c>
      <c r="P234" s="54">
        <v>562810.5125031037</v>
      </c>
      <c r="Q234" s="35"/>
      <c r="R234" s="36">
        <v>18563.060041108285</v>
      </c>
      <c r="S234" s="55">
        <v>0.034107757339304288</v>
      </c>
      <c r="T234" s="35"/>
      <c r="U234" s="37">
        <v>6029.0733234317659</v>
      </c>
      <c r="V234" s="37">
        <v>6316.70704026556</v>
      </c>
      <c r="W234" s="55">
        <v>0.047707782175399414</v>
      </c>
      <c r="X234" s="38"/>
      <c r="Y234" s="56"/>
    </row>
    <row r="235" spans="1:25" ht="15">
      <c r="A235" s="26">
        <v>8734010</v>
      </c>
      <c r="B235" s="27" t="s">
        <v>245</v>
      </c>
      <c r="C235" s="27" t="s">
        <v>350</v>
      </c>
      <c r="D235" s="27" t="s">
        <v>354</v>
      </c>
      <c r="E235" s="27" t="s">
        <v>354</v>
      </c>
      <c r="F235" s="28">
        <v>-10304</v>
      </c>
      <c r="G235" s="28">
        <v>14848</v>
      </c>
      <c r="H235" s="29"/>
      <c r="I235" s="30">
        <v>411</v>
      </c>
      <c r="J235" s="31">
        <v>449</v>
      </c>
      <c r="K235" s="32">
        <v>38</v>
      </c>
      <c r="L235" s="33"/>
      <c r="M235" s="28">
        <v>2508931.2766351197</v>
      </c>
      <c r="N235" s="28">
        <v>82739.9124</v>
      </c>
      <c r="O235" s="34">
        <v>2591671.1890351195</v>
      </c>
      <c r="P235" s="54">
        <v>2956959.5157749085</v>
      </c>
      <c r="Q235" s="35"/>
      <c r="R235" s="36">
        <v>365288.326739789</v>
      </c>
      <c r="S235" s="55">
        <v>0.14094701838923709</v>
      </c>
      <c r="T235" s="35"/>
      <c r="U235" s="37">
        <v>6330.8398759978572</v>
      </c>
      <c r="V235" s="37">
        <v>6552.5868948216221</v>
      </c>
      <c r="W235" s="55">
        <v>0.035026477239532679</v>
      </c>
      <c r="X235" s="38"/>
      <c r="Y235" s="56"/>
    </row>
    <row r="236" spans="1:25" ht="15">
      <c r="A236" s="26">
        <v>8732000</v>
      </c>
      <c r="B236" s="27" t="s">
        <v>24</v>
      </c>
      <c r="C236" s="27" t="s">
        <v>352</v>
      </c>
      <c r="D236" s="27" t="s">
        <v>355</v>
      </c>
      <c r="E236" s="27" t="s">
        <v>355</v>
      </c>
      <c r="F236" s="28">
        <v>6983.02</v>
      </c>
      <c r="G236" s="28">
        <v>4895.3799999999983</v>
      </c>
      <c r="H236" s="29"/>
      <c r="I236" s="30">
        <v>227</v>
      </c>
      <c r="J236" s="31">
        <v>267</v>
      </c>
      <c r="K236" s="32">
        <v>40</v>
      </c>
      <c r="L236" s="33"/>
      <c r="M236" s="28">
        <v>1095649.2648596002</v>
      </c>
      <c r="N236" s="28">
        <v>34982.4808</v>
      </c>
      <c r="O236" s="34">
        <v>1130631.7456596002</v>
      </c>
      <c r="P236" s="54">
        <v>1360501.6738394743</v>
      </c>
      <c r="Q236" s="35"/>
      <c r="R236" s="36">
        <v>229869.92817987408</v>
      </c>
      <c r="S236" s="55">
        <v>0.20331105071330724</v>
      </c>
      <c r="T236" s="35"/>
      <c r="U236" s="37">
        <v>4949.99438616564</v>
      </c>
      <c r="V236" s="37">
        <v>5077.1771304849226</v>
      </c>
      <c r="W236" s="55">
        <v>0.025693512840082342</v>
      </c>
      <c r="X236" s="38"/>
      <c r="Y236" s="56"/>
    </row>
    <row r="237" spans="1:26" ht="15">
      <c r="A237" s="26">
        <v>8732051</v>
      </c>
      <c r="B237" s="27" t="s">
        <v>174</v>
      </c>
      <c r="C237" s="27" t="s">
        <v>352</v>
      </c>
      <c r="D237" s="27" t="s">
        <v>355</v>
      </c>
      <c r="E237" s="27" t="s">
        <v>355</v>
      </c>
      <c r="F237" s="28">
        <v>24213.4</v>
      </c>
      <c r="G237" s="28">
        <v>23347.2</v>
      </c>
      <c r="H237" s="29"/>
      <c r="I237" s="30">
        <v>365</v>
      </c>
      <c r="J237" s="31">
        <v>455</v>
      </c>
      <c r="K237" s="32">
        <v>90</v>
      </c>
      <c r="L237" s="33"/>
      <c r="M237" s="28">
        <v>1642474.9638064341</v>
      </c>
      <c r="N237" s="28">
        <v>47887.3619</v>
      </c>
      <c r="O237" s="34">
        <v>1690362.325706434</v>
      </c>
      <c r="P237" s="54">
        <v>2110665.5592922121</v>
      </c>
      <c r="Q237" s="35"/>
      <c r="R237" s="36">
        <v>420303.23358577816</v>
      </c>
      <c r="S237" s="55">
        <v>0.24864682985059169</v>
      </c>
      <c r="T237" s="35"/>
      <c r="U237" s="37">
        <v>4564.7915772779015</v>
      </c>
      <c r="V237" s="37">
        <v>4587.5128775653011</v>
      </c>
      <c r="W237" s="55">
        <v>0.0049775109997352487</v>
      </c>
      <c r="X237" s="38"/>
      <c r="Y237" s="56"/>
      <c r="Z237" s="6" t="s">
        <v>571</v>
      </c>
    </row>
    <row r="238" spans="1:25" ht="15">
      <c r="A238" s="26">
        <v>8732034</v>
      </c>
      <c r="B238" s="27" t="s">
        <v>163</v>
      </c>
      <c r="C238" s="27" t="s">
        <v>352</v>
      </c>
      <c r="D238" s="27" t="s">
        <v>354</v>
      </c>
      <c r="E238" s="27" t="s">
        <v>354</v>
      </c>
      <c r="F238" s="28">
        <v>5787.6</v>
      </c>
      <c r="G238" s="28">
        <v>5580.8</v>
      </c>
      <c r="H238" s="29"/>
      <c r="I238" s="30">
        <v>597</v>
      </c>
      <c r="J238" s="31">
        <v>622</v>
      </c>
      <c r="K238" s="32">
        <v>25</v>
      </c>
      <c r="L238" s="33"/>
      <c r="M238" s="28">
        <v>2551992.6</v>
      </c>
      <c r="N238" s="28">
        <v>66081.733</v>
      </c>
      <c r="O238" s="34">
        <v>2618074.333</v>
      </c>
      <c r="P238" s="54">
        <v>2745490.8</v>
      </c>
      <c r="Q238" s="35"/>
      <c r="R238" s="36">
        <v>127416.46699999971</v>
      </c>
      <c r="S238" s="55">
        <v>0.048668009687102991</v>
      </c>
      <c r="T238" s="35"/>
      <c r="U238" s="37">
        <v>4375.6896700167508</v>
      </c>
      <c r="V238" s="37">
        <v>4405</v>
      </c>
      <c r="W238" s="55">
        <v>0.0066984480604487138</v>
      </c>
      <c r="X238" s="38"/>
      <c r="Y238" s="56"/>
    </row>
    <row r="239" spans="1:25" ht="15">
      <c r="A239" s="26">
        <v>8732226</v>
      </c>
      <c r="B239" s="27" t="s">
        <v>206</v>
      </c>
      <c r="C239" s="27" t="s">
        <v>352</v>
      </c>
      <c r="D239" s="27" t="s">
        <v>351</v>
      </c>
      <c r="E239" s="27" t="s">
        <v>670</v>
      </c>
      <c r="F239" s="28">
        <v>5572.84</v>
      </c>
      <c r="G239" s="28">
        <v>3875.84</v>
      </c>
      <c r="H239" s="29"/>
      <c r="I239" s="30">
        <v>192</v>
      </c>
      <c r="J239" s="31">
        <v>190</v>
      </c>
      <c r="K239" s="32">
        <v>-2</v>
      </c>
      <c r="L239" s="33"/>
      <c r="M239" s="28">
        <v>855951.44178058719</v>
      </c>
      <c r="N239" s="28">
        <v>25431.3996</v>
      </c>
      <c r="O239" s="34">
        <v>881382.8413805872</v>
      </c>
      <c r="P239" s="54">
        <v>896113.6130566143</v>
      </c>
      <c r="Q239" s="35"/>
      <c r="R239" s="36">
        <v>14730.7716760271</v>
      </c>
      <c r="S239" s="55">
        <v>0.016713249889177557</v>
      </c>
      <c r="T239" s="35"/>
      <c r="U239" s="37">
        <v>4561.5104238572249</v>
      </c>
      <c r="V239" s="37">
        <v>4695.9882792453382</v>
      </c>
      <c r="W239" s="55">
        <v>0.029480992674000839</v>
      </c>
      <c r="X239" s="38"/>
      <c r="Y239" s="56"/>
    </row>
    <row r="240" spans="1:25" ht="15">
      <c r="A240" s="26">
        <v>8732256</v>
      </c>
      <c r="B240" s="27" t="s">
        <v>362</v>
      </c>
      <c r="C240" s="27" t="s">
        <v>352</v>
      </c>
      <c r="D240" s="27" t="s">
        <v>351</v>
      </c>
      <c r="E240" s="27" t="s">
        <v>670</v>
      </c>
      <c r="F240" s="28">
        <v>1081.2</v>
      </c>
      <c r="G240" s="28">
        <v>5939.2</v>
      </c>
      <c r="H240" s="29"/>
      <c r="I240" s="30">
        <v>330</v>
      </c>
      <c r="J240" s="31">
        <v>333</v>
      </c>
      <c r="K240" s="32">
        <v>3</v>
      </c>
      <c r="L240" s="33"/>
      <c r="M240" s="28">
        <v>1460110.1915966386</v>
      </c>
      <c r="N240" s="28">
        <v>45273.948</v>
      </c>
      <c r="O240" s="34">
        <v>1505384.1395966387</v>
      </c>
      <c r="P240" s="54">
        <v>1529700.4343926075</v>
      </c>
      <c r="Q240" s="35"/>
      <c r="R240" s="36">
        <v>24316.294795968803</v>
      </c>
      <c r="S240" s="55">
        <v>0.016152883610481141</v>
      </c>
      <c r="T240" s="35"/>
      <c r="U240" s="37">
        <v>4558.49375635345</v>
      </c>
      <c r="V240" s="37">
        <v>4575.859562740563</v>
      </c>
      <c r="W240" s="55">
        <v>0.0038095492316752191</v>
      </c>
      <c r="X240" s="38"/>
      <c r="Y240" s="56"/>
    </row>
    <row r="241" spans="1:25" ht="15">
      <c r="A241" s="26">
        <v>8732048</v>
      </c>
      <c r="B241" s="27" t="s">
        <v>40</v>
      </c>
      <c r="C241" s="27" t="s">
        <v>352</v>
      </c>
      <c r="D241" s="27" t="s">
        <v>355</v>
      </c>
      <c r="E241" s="27" t="s">
        <v>676</v>
      </c>
      <c r="F241" s="28">
        <v>30420</v>
      </c>
      <c r="G241" s="28">
        <v>110892</v>
      </c>
      <c r="H241" s="29"/>
      <c r="I241" s="30">
        <v>451</v>
      </c>
      <c r="J241" s="31">
        <v>477</v>
      </c>
      <c r="K241" s="32">
        <v>26</v>
      </c>
      <c r="L241" s="33"/>
      <c r="M241" s="28">
        <v>1953935</v>
      </c>
      <c r="N241" s="28">
        <v>54751.0919</v>
      </c>
      <c r="O241" s="34">
        <v>2008686.0918999999</v>
      </c>
      <c r="P241" s="54">
        <v>2212077</v>
      </c>
      <c r="Q241" s="35"/>
      <c r="R241" s="36">
        <v>203390.90810000012</v>
      </c>
      <c r="S241" s="55">
        <v>0.10125569590996386</v>
      </c>
      <c r="T241" s="35"/>
      <c r="U241" s="37">
        <v>4386.3993168514407</v>
      </c>
      <c r="V241" s="37">
        <v>4405</v>
      </c>
      <c r="W241" s="55">
        <v>0.0042405357572212173</v>
      </c>
      <c r="X241" s="38"/>
      <c r="Y241" s="56"/>
    </row>
    <row r="242" spans="1:25" ht="15">
      <c r="A242" s="26">
        <v>8732232</v>
      </c>
      <c r="B242" s="27" t="s">
        <v>70</v>
      </c>
      <c r="C242" s="27" t="s">
        <v>352</v>
      </c>
      <c r="D242" s="27" t="s">
        <v>351</v>
      </c>
      <c r="E242" s="27" t="s">
        <v>353</v>
      </c>
      <c r="F242" s="28">
        <v>20533.5</v>
      </c>
      <c r="G242" s="28">
        <v>19885.5</v>
      </c>
      <c r="H242" s="29"/>
      <c r="I242" s="30">
        <v>292</v>
      </c>
      <c r="J242" s="31">
        <v>270</v>
      </c>
      <c r="K242" s="32">
        <v>-22</v>
      </c>
      <c r="L242" s="33"/>
      <c r="M242" s="28">
        <v>1273904.725</v>
      </c>
      <c r="N242" s="28">
        <v>37063.867</v>
      </c>
      <c r="O242" s="34">
        <v>1310968.5920000002</v>
      </c>
      <c r="P242" s="54">
        <v>1228102.2516174824</v>
      </c>
      <c r="Q242" s="35"/>
      <c r="R242" s="36">
        <v>-82866.340382517781</v>
      </c>
      <c r="S242" s="55">
        <v>-0.063210011962298612</v>
      </c>
      <c r="T242" s="35"/>
      <c r="U242" s="37">
        <v>4419.298260273973</v>
      </c>
      <c r="V242" s="37">
        <v>4474.876857842527</v>
      </c>
      <c r="W242" s="55">
        <v>0.012576340019446523</v>
      </c>
      <c r="X242" s="38"/>
      <c r="Y242" s="56"/>
    </row>
    <row r="243" spans="1:25" ht="15">
      <c r="A243" s="26">
        <v>8732079</v>
      </c>
      <c r="B243" s="27" t="s">
        <v>187</v>
      </c>
      <c r="C243" s="27" t="s">
        <v>352</v>
      </c>
      <c r="D243" s="27" t="s">
        <v>671</v>
      </c>
      <c r="E243" s="27" t="s">
        <v>672</v>
      </c>
      <c r="F243" s="28">
        <v>11363.6</v>
      </c>
      <c r="G243" s="28">
        <v>10956.8</v>
      </c>
      <c r="H243" s="29"/>
      <c r="I243" s="30">
        <v>779</v>
      </c>
      <c r="J243" s="31">
        <v>798</v>
      </c>
      <c r="K243" s="32">
        <v>19</v>
      </c>
      <c r="L243" s="33"/>
      <c r="M243" s="28">
        <v>3333798.6</v>
      </c>
      <c r="N243" s="28">
        <v>104366.0721</v>
      </c>
      <c r="O243" s="34">
        <v>3438164.6721</v>
      </c>
      <c r="P243" s="54">
        <v>3603689.7313612746</v>
      </c>
      <c r="Q243" s="35"/>
      <c r="R243" s="36">
        <v>165525.05926127452</v>
      </c>
      <c r="S243" s="55">
        <v>0.04814343553829064</v>
      </c>
      <c r="T243" s="35"/>
      <c r="U243" s="37">
        <v>4398.9744186136068</v>
      </c>
      <c r="V243" s="37">
        <v>4502.1715931845547</v>
      </c>
      <c r="W243" s="55">
        <v>0.023459371378538693</v>
      </c>
      <c r="X243" s="38"/>
      <c r="Y243" s="57"/>
    </row>
    <row r="244" spans="1:25" ht="15">
      <c r="A244" s="26">
        <v>8733392</v>
      </c>
      <c r="B244" s="27" t="s">
        <v>139</v>
      </c>
      <c r="C244" s="27" t="s">
        <v>352</v>
      </c>
      <c r="D244" s="27" t="s">
        <v>351</v>
      </c>
      <c r="E244" s="27" t="s">
        <v>353</v>
      </c>
      <c r="F244" s="28">
        <v>7280</v>
      </c>
      <c r="G244" s="28">
        <v>7055.9999999999982</v>
      </c>
      <c r="H244" s="29"/>
      <c r="I244" s="30">
        <v>341</v>
      </c>
      <c r="J244" s="31">
        <v>333</v>
      </c>
      <c r="K244" s="32">
        <v>-8</v>
      </c>
      <c r="L244" s="33"/>
      <c r="M244" s="28">
        <v>1462266.5572649571</v>
      </c>
      <c r="N244" s="28">
        <v>43255.3579</v>
      </c>
      <c r="O244" s="34">
        <v>1505521.9151649571</v>
      </c>
      <c r="P244" s="54">
        <v>1479838.8322503986</v>
      </c>
      <c r="Q244" s="35"/>
      <c r="R244" s="36">
        <v>-25683.082914558472</v>
      </c>
      <c r="S244" s="55">
        <v>-0.017059255435510831</v>
      </c>
      <c r="T244" s="35"/>
      <c r="U244" s="37">
        <v>4393.6713054690827</v>
      </c>
      <c r="V244" s="37">
        <v>4422.7712680192153</v>
      </c>
      <c r="W244" s="55">
        <v>0.0066231541977002425</v>
      </c>
      <c r="X244" s="38"/>
      <c r="Y244" s="56"/>
    </row>
    <row r="245" spans="1:25" ht="15">
      <c r="A245" s="26">
        <v>8733054</v>
      </c>
      <c r="B245" s="27" t="s">
        <v>112</v>
      </c>
      <c r="C245" s="27" t="s">
        <v>352</v>
      </c>
      <c r="D245" s="27" t="s">
        <v>675</v>
      </c>
      <c r="E245" s="27" t="s">
        <v>676</v>
      </c>
      <c r="F245" s="28">
        <v>10266.75</v>
      </c>
      <c r="G245" s="28">
        <v>9942.75</v>
      </c>
      <c r="H245" s="29"/>
      <c r="I245" s="30">
        <v>111</v>
      </c>
      <c r="J245" s="31">
        <v>118</v>
      </c>
      <c r="K245" s="32">
        <v>7</v>
      </c>
      <c r="L245" s="33"/>
      <c r="M245" s="28">
        <v>572253.89148824487</v>
      </c>
      <c r="N245" s="28">
        <v>16526.5103</v>
      </c>
      <c r="O245" s="34">
        <v>588780.40178824484</v>
      </c>
      <c r="P245" s="54">
        <v>643122.32427602413</v>
      </c>
      <c r="Q245" s="35"/>
      <c r="R245" s="36">
        <v>54341.922487779288</v>
      </c>
      <c r="S245" s="55">
        <v>0.092295739332919208</v>
      </c>
      <c r="T245" s="35"/>
      <c r="U245" s="37">
        <v>5211.8347007949988</v>
      </c>
      <c r="V245" s="37">
        <v>5365.9285955595269</v>
      </c>
      <c r="W245" s="55">
        <v>0.029566151578257673</v>
      </c>
      <c r="X245" s="38"/>
      <c r="Y245" s="56"/>
    </row>
    <row r="246" spans="1:25" ht="15">
      <c r="A246" s="26">
        <v>8732027</v>
      </c>
      <c r="B246" s="27" t="s">
        <v>160</v>
      </c>
      <c r="C246" s="27" t="s">
        <v>352</v>
      </c>
      <c r="D246" s="27" t="s">
        <v>351</v>
      </c>
      <c r="E246" s="27" t="s">
        <v>670</v>
      </c>
      <c r="F246" s="28">
        <v>7694.6</v>
      </c>
      <c r="G246" s="28">
        <v>6092.8</v>
      </c>
      <c r="H246" s="29"/>
      <c r="I246" s="30">
        <v>216</v>
      </c>
      <c r="J246" s="31">
        <v>227</v>
      </c>
      <c r="K246" s="32">
        <v>11</v>
      </c>
      <c r="L246" s="33"/>
      <c r="M246" s="28">
        <v>965543.31428571418</v>
      </c>
      <c r="N246" s="28">
        <v>29511.1191</v>
      </c>
      <c r="O246" s="34">
        <v>995054.43338571419</v>
      </c>
      <c r="P246" s="54">
        <v>1068410.8209480634</v>
      </c>
      <c r="Q246" s="35"/>
      <c r="R246" s="36">
        <v>73356.3875623492</v>
      </c>
      <c r="S246" s="55">
        <v>0.073720979577721224</v>
      </c>
      <c r="T246" s="35"/>
      <c r="U246" s="37">
        <v>4571.1103397486768</v>
      </c>
      <c r="V246" s="37">
        <v>4679.8150702557859</v>
      </c>
      <c r="W246" s="55">
        <v>0.023780815256602587</v>
      </c>
      <c r="X246" s="38"/>
      <c r="Y246" s="56"/>
    </row>
    <row r="247" spans="1:25" ht="15">
      <c r="A247" s="26">
        <v>8733032</v>
      </c>
      <c r="B247" s="27" t="s">
        <v>106</v>
      </c>
      <c r="C247" s="27" t="s">
        <v>352</v>
      </c>
      <c r="D247" s="27" t="s">
        <v>355</v>
      </c>
      <c r="E247" s="27" t="s">
        <v>355</v>
      </c>
      <c r="F247" s="28">
        <v>18885.75</v>
      </c>
      <c r="G247" s="28">
        <v>18289.75</v>
      </c>
      <c r="H247" s="29"/>
      <c r="I247" s="30">
        <v>200</v>
      </c>
      <c r="J247" s="31">
        <v>201</v>
      </c>
      <c r="K247" s="32">
        <v>1</v>
      </c>
      <c r="L247" s="33"/>
      <c r="M247" s="28">
        <v>876183.108490566</v>
      </c>
      <c r="N247" s="28">
        <v>25442.5408</v>
      </c>
      <c r="O247" s="34">
        <v>901625.649290566</v>
      </c>
      <c r="P247" s="54">
        <v>923907.86006176181</v>
      </c>
      <c r="Q247" s="35"/>
      <c r="R247" s="36">
        <v>22282.210771195823</v>
      </c>
      <c r="S247" s="55">
        <v>0.024713372771424959</v>
      </c>
      <c r="T247" s="35"/>
      <c r="U247" s="37">
        <v>4413.69949645283</v>
      </c>
      <c r="V247" s="37">
        <v>4505.56273662568</v>
      </c>
      <c r="W247" s="55">
        <v>0.020813206754714052</v>
      </c>
      <c r="X247" s="38"/>
      <c r="Y247" s="56"/>
    </row>
    <row r="248" spans="1:25" ht="15">
      <c r="A248" s="26">
        <v>8732054</v>
      </c>
      <c r="B248" s="27" t="s">
        <v>41</v>
      </c>
      <c r="C248" s="27" t="s">
        <v>352</v>
      </c>
      <c r="D248" s="27" t="s">
        <v>355</v>
      </c>
      <c r="E248" s="27" t="s">
        <v>676</v>
      </c>
      <c r="F248" s="28">
        <v>37180</v>
      </c>
      <c r="G248" s="28">
        <v>36036</v>
      </c>
      <c r="H248" s="29"/>
      <c r="I248" s="30">
        <v>347</v>
      </c>
      <c r="J248" s="31">
        <v>346</v>
      </c>
      <c r="K248" s="32">
        <v>-1</v>
      </c>
      <c r="L248" s="33"/>
      <c r="M248" s="28">
        <v>1526976.311351134</v>
      </c>
      <c r="N248" s="28">
        <v>44189.1964</v>
      </c>
      <c r="O248" s="34">
        <v>1571165.507751134</v>
      </c>
      <c r="P248" s="54">
        <v>1601034.6079938088</v>
      </c>
      <c r="Q248" s="35"/>
      <c r="R248" s="36">
        <v>29869.100242674816</v>
      </c>
      <c r="S248" s="55">
        <v>0.019010791730928168</v>
      </c>
      <c r="T248" s="35"/>
      <c r="U248" s="37">
        <v>4420.7075151329509</v>
      </c>
      <c r="V248" s="37">
        <v>4523.1173641439564</v>
      </c>
      <c r="W248" s="55">
        <v>0.023165940895306106</v>
      </c>
      <c r="X248" s="38"/>
      <c r="Y248" s="56"/>
    </row>
    <row r="249" spans="1:25" ht="15">
      <c r="A249" s="26">
        <v>8732005</v>
      </c>
      <c r="B249" s="27" t="s">
        <v>145</v>
      </c>
      <c r="C249" s="27" t="s">
        <v>352</v>
      </c>
      <c r="D249" s="27" t="s">
        <v>351</v>
      </c>
      <c r="E249" s="27" t="s">
        <v>353</v>
      </c>
      <c r="F249" s="28">
        <v>7434</v>
      </c>
      <c r="G249" s="28">
        <v>7168</v>
      </c>
      <c r="H249" s="29"/>
      <c r="I249" s="30">
        <v>229</v>
      </c>
      <c r="J249" s="31">
        <v>213</v>
      </c>
      <c r="K249" s="32">
        <v>-16</v>
      </c>
      <c r="L249" s="33"/>
      <c r="M249" s="28">
        <v>1075699.150442949</v>
      </c>
      <c r="N249" s="28">
        <v>34834.6061</v>
      </c>
      <c r="O249" s="34">
        <v>1110533.756542949</v>
      </c>
      <c r="P249" s="54">
        <v>1077759.7931736216</v>
      </c>
      <c r="Q249" s="35"/>
      <c r="R249" s="36">
        <v>-32773.963369327364</v>
      </c>
      <c r="S249" s="55">
        <v>-0.029511901980675954</v>
      </c>
      <c r="T249" s="35"/>
      <c r="U249" s="37">
        <v>4817.0295045543626</v>
      </c>
      <c r="V249" s="37">
        <v>5026.2525501108994</v>
      </c>
      <c r="W249" s="55">
        <v>0.043434038624576093</v>
      </c>
      <c r="X249" s="38"/>
      <c r="Y249" s="56"/>
    </row>
    <row r="250" spans="1:26" ht="15">
      <c r="A250" s="26">
        <v>8732073</v>
      </c>
      <c r="B250" s="27" t="s">
        <v>184</v>
      </c>
      <c r="C250" s="27" t="s">
        <v>352</v>
      </c>
      <c r="D250" s="27" t="s">
        <v>351</v>
      </c>
      <c r="E250" s="27" t="s">
        <v>353</v>
      </c>
      <c r="F250" s="28">
        <v>5000</v>
      </c>
      <c r="G250" s="28">
        <v>5000</v>
      </c>
      <c r="H250" s="29"/>
      <c r="I250" s="30">
        <v>60</v>
      </c>
      <c r="J250" s="31">
        <v>107.5</v>
      </c>
      <c r="K250" s="32">
        <v>47.5</v>
      </c>
      <c r="L250" s="33"/>
      <c r="M250" s="28">
        <v>458288.593464</v>
      </c>
      <c r="N250" s="28">
        <v>10950.2473</v>
      </c>
      <c r="O250" s="34">
        <v>469238.84076399996</v>
      </c>
      <c r="P250" s="54">
        <v>738574.62749660516</v>
      </c>
      <c r="Q250" s="35"/>
      <c r="R250" s="36">
        <v>269335.78673260519</v>
      </c>
      <c r="S250" s="55">
        <v>0.57398442612738776</v>
      </c>
      <c r="T250" s="35"/>
      <c r="U250" s="37">
        <v>7737.3140127333327</v>
      </c>
      <c r="V250" s="37">
        <v>6823.9500232242344</v>
      </c>
      <c r="W250" s="55">
        <v>-0.11804664874735224</v>
      </c>
      <c r="X250" s="38"/>
      <c r="Y250" s="57"/>
      <c r="Z250" s="6" t="s">
        <v>571</v>
      </c>
    </row>
    <row r="251" spans="1:25" ht="15">
      <c r="A251" s="26">
        <v>8732040</v>
      </c>
      <c r="B251" s="27" t="s">
        <v>167</v>
      </c>
      <c r="C251" s="27" t="s">
        <v>352</v>
      </c>
      <c r="D251" s="27" t="s">
        <v>671</v>
      </c>
      <c r="E251" s="27" t="s">
        <v>672</v>
      </c>
      <c r="F251" s="28">
        <v>4383.68</v>
      </c>
      <c r="G251" s="28">
        <v>3763.2</v>
      </c>
      <c r="H251" s="29"/>
      <c r="I251" s="30">
        <v>185</v>
      </c>
      <c r="J251" s="31">
        <v>169</v>
      </c>
      <c r="K251" s="32">
        <v>-16</v>
      </c>
      <c r="L251" s="33"/>
      <c r="M251" s="28">
        <v>908650.31646864978</v>
      </c>
      <c r="N251" s="28">
        <v>27412.5146</v>
      </c>
      <c r="O251" s="34">
        <v>936062.83106864977</v>
      </c>
      <c r="P251" s="54">
        <v>894748.79421925638</v>
      </c>
      <c r="Q251" s="35"/>
      <c r="R251" s="36">
        <v>-41314.036849393393</v>
      </c>
      <c r="S251" s="55">
        <v>-0.044135965533667762</v>
      </c>
      <c r="T251" s="35"/>
      <c r="U251" s="37">
        <v>5036.1035192899981</v>
      </c>
      <c r="V251" s="37">
        <v>5272.1041078062508</v>
      </c>
      <c r="W251" s="55">
        <v>0.046861742935245428</v>
      </c>
      <c r="X251" s="38"/>
      <c r="Y251" s="56"/>
    </row>
    <row r="252" spans="1:25" ht="15">
      <c r="A252" s="26">
        <v>8734055</v>
      </c>
      <c r="B252" s="27" t="s">
        <v>256</v>
      </c>
      <c r="C252" s="27" t="s">
        <v>350</v>
      </c>
      <c r="D252" s="27" t="s">
        <v>675</v>
      </c>
      <c r="E252" s="27" t="s">
        <v>676</v>
      </c>
      <c r="F252" s="28">
        <v>37386.6</v>
      </c>
      <c r="G252" s="28">
        <v>20684.8</v>
      </c>
      <c r="H252" s="29"/>
      <c r="I252" s="30">
        <v>671</v>
      </c>
      <c r="J252" s="31">
        <v>680</v>
      </c>
      <c r="K252" s="32">
        <v>9</v>
      </c>
      <c r="L252" s="33"/>
      <c r="M252" s="28">
        <v>3861821.7730648033</v>
      </c>
      <c r="N252" s="28">
        <v>121256.192</v>
      </c>
      <c r="O252" s="34">
        <v>3983077.9650648031</v>
      </c>
      <c r="P252" s="54">
        <v>4139539.6328636725</v>
      </c>
      <c r="Q252" s="35"/>
      <c r="R252" s="36">
        <v>156461.66779886931</v>
      </c>
      <c r="S252" s="55">
        <v>0.039281598093529595</v>
      </c>
      <c r="T252" s="35"/>
      <c r="U252" s="37">
        <v>5880.315000096577</v>
      </c>
      <c r="V252" s="37">
        <v>6057.1394600936364</v>
      </c>
      <c r="W252" s="55">
        <v>0.030070576150113607</v>
      </c>
      <c r="X252" s="38"/>
      <c r="Y252" s="56"/>
    </row>
    <row r="253" spans="1:25" ht="15">
      <c r="A253" s="26">
        <v>8732240</v>
      </c>
      <c r="B253" s="27" t="s">
        <v>72</v>
      </c>
      <c r="C253" s="27" t="s">
        <v>352</v>
      </c>
      <c r="D253" s="27" t="s">
        <v>351</v>
      </c>
      <c r="E253" s="27" t="s">
        <v>670</v>
      </c>
      <c r="F253" s="28">
        <v>15446.97</v>
      </c>
      <c r="G253" s="28">
        <v>12996.03</v>
      </c>
      <c r="H253" s="29"/>
      <c r="I253" s="30">
        <v>183</v>
      </c>
      <c r="J253" s="31">
        <v>170</v>
      </c>
      <c r="K253" s="32">
        <v>-13</v>
      </c>
      <c r="L253" s="33"/>
      <c r="M253" s="28">
        <v>834457.37034965027</v>
      </c>
      <c r="N253" s="28">
        <v>24547.1902</v>
      </c>
      <c r="O253" s="34">
        <v>859004.56054965022</v>
      </c>
      <c r="P253" s="54">
        <v>814385.84810070717</v>
      </c>
      <c r="Q253" s="35"/>
      <c r="R253" s="36">
        <v>-44618.712448943057</v>
      </c>
      <c r="S253" s="55">
        <v>-0.05194234640662785</v>
      </c>
      <c r="T253" s="35"/>
      <c r="U253" s="37">
        <v>4609.6043199434444</v>
      </c>
      <c r="V253" s="37">
        <v>4714.0577535335715</v>
      </c>
      <c r="W253" s="55">
        <v>0.022659956547291825</v>
      </c>
      <c r="X253" s="38"/>
      <c r="Y253" s="56"/>
    </row>
    <row r="254" spans="1:25" ht="15">
      <c r="A254" s="26">
        <v>8732254</v>
      </c>
      <c r="B254" s="27" t="s">
        <v>74</v>
      </c>
      <c r="C254" s="27" t="s">
        <v>352</v>
      </c>
      <c r="D254" s="27" t="s">
        <v>351</v>
      </c>
      <c r="E254" s="27" t="s">
        <v>670</v>
      </c>
      <c r="F254" s="28">
        <v>18100.96</v>
      </c>
      <c r="G254" s="28">
        <v>17328.04</v>
      </c>
      <c r="H254" s="29"/>
      <c r="I254" s="30">
        <v>138</v>
      </c>
      <c r="J254" s="31">
        <v>132</v>
      </c>
      <c r="K254" s="32">
        <v>-6</v>
      </c>
      <c r="L254" s="33"/>
      <c r="M254" s="28">
        <v>671306.67359213985</v>
      </c>
      <c r="N254" s="28">
        <v>20126.1436</v>
      </c>
      <c r="O254" s="34">
        <v>691432.8171921398</v>
      </c>
      <c r="P254" s="54">
        <v>674312.32590038469</v>
      </c>
      <c r="Q254" s="35"/>
      <c r="R254" s="36">
        <v>-17120.491291755112</v>
      </c>
      <c r="S254" s="55">
        <v>-0.024760889078537272</v>
      </c>
      <c r="T254" s="35"/>
      <c r="U254" s="37">
        <v>4879.2163564647817</v>
      </c>
      <c r="V254" s="37">
        <v>4977.15368106352</v>
      </c>
      <c r="W254" s="55">
        <v>0.02007234716471934</v>
      </c>
      <c r="X254" s="38"/>
      <c r="Y254" s="56"/>
    </row>
    <row r="255" spans="6:23">
      <c r="F255" s="41"/>
      <c r="G255" s="41"/>
      <c r="H255" s="42"/>
      <c r="I255" s="43" t="s">
        <v>326</v>
      </c>
      <c r="J255" s="43" t="s">
        <v>326</v>
      </c>
      <c r="K255" s="44"/>
      <c r="L255" s="45"/>
      <c r="M255" s="46"/>
      <c r="N255" s="46"/>
      <c r="O255" s="46"/>
      <c r="P255" s="46"/>
      <c r="Q255" s="48"/>
      <c r="R255" s="49"/>
      <c r="S255" s="49"/>
      <c r="T255" s="48"/>
      <c r="U255" s="47"/>
      <c r="V255" s="47"/>
      <c r="W255" s="47"/>
    </row>
    <row r="256" spans="2:24" customHeight="1">
      <c r="B256" s="58" t="s">
        <v>352</v>
      </c>
      <c r="C256" s="58"/>
      <c r="D256" s="58"/>
      <c r="E256" s="58"/>
      <c r="F256" s="59"/>
      <c r="G256" s="59"/>
      <c r="H256" s="60"/>
      <c r="I256" s="61">
        <v>50708.92</v>
      </c>
      <c r="J256" s="61">
        <v>50973</v>
      </c>
      <c r="K256" s="62">
        <v>264.08</v>
      </c>
      <c r="L256" s="63"/>
      <c r="M256" s="34">
        <v>232101097.77119535</v>
      </c>
      <c r="N256" s="34">
        <v>6680017.1495</v>
      </c>
      <c r="O256" s="34">
        <v>238781114.92069545</v>
      </c>
      <c r="P256" s="34">
        <v>244056188.77568921</v>
      </c>
      <c r="Q256" s="64"/>
      <c r="R256" s="65">
        <v>5275073.854993742</v>
      </c>
      <c r="S256" s="66">
        <v>0.022091671096961384</v>
      </c>
      <c r="T256" s="64"/>
      <c r="U256" s="34"/>
      <c r="V256" s="67"/>
      <c r="W256" s="50"/>
      <c r="X256" s="38"/>
    </row>
    <row r="257" spans="2:24" ht="15.75" customHeight="1">
      <c r="B257" s="58" t="s">
        <v>350</v>
      </c>
      <c r="C257" s="58"/>
      <c r="D257" s="58"/>
      <c r="E257" s="58"/>
      <c r="F257" s="59"/>
      <c r="G257" s="59"/>
      <c r="H257" s="60"/>
      <c r="I257" s="61">
        <v>32391.5</v>
      </c>
      <c r="J257" s="61">
        <v>33588.5</v>
      </c>
      <c r="K257" s="62">
        <v>1197</v>
      </c>
      <c r="L257" s="63"/>
      <c r="M257" s="34">
        <v>185839501.37936762</v>
      </c>
      <c r="N257" s="34">
        <v>5658261.7901000017</v>
      </c>
      <c r="O257" s="34">
        <v>191497763.16946766</v>
      </c>
      <c r="P257" s="34">
        <v>202535597.22431085</v>
      </c>
      <c r="Q257" s="64"/>
      <c r="R257" s="65">
        <v>11037834.054843187</v>
      </c>
      <c r="S257" s="66">
        <v>0.057639493392281339</v>
      </c>
      <c r="T257" s="64"/>
      <c r="U257" s="34"/>
      <c r="V257" s="67"/>
      <c r="W257" s="50"/>
      <c r="X257" s="38"/>
    </row>
    <row r="258" spans="2:24" ht="17.25" customHeight="1">
      <c r="B258" s="8"/>
      <c r="C258" s="8"/>
      <c r="D258" s="8"/>
      <c r="E258" s="8"/>
      <c r="F258" s="8"/>
      <c r="G258" s="8"/>
      <c r="H258" s="51"/>
      <c r="I258" s="8" t="s">
        <v>326</v>
      </c>
      <c r="J258" s="8" t="s">
        <v>326</v>
      </c>
      <c r="K258" s="8"/>
      <c r="L258" s="51"/>
      <c r="M258" s="51"/>
      <c r="N258" s="51"/>
      <c r="O258" s="51"/>
      <c r="P258" s="51"/>
      <c r="Q258" s="8"/>
      <c r="R258" s="8"/>
      <c r="S258" s="8"/>
      <c r="T258" s="8"/>
      <c r="X258" s="8"/>
    </row>
    <row r="259" spans="2:25" ht="15">
      <c r="B259" s="68"/>
      <c r="C259" s="68"/>
      <c r="D259" s="68"/>
      <c r="E259" s="68"/>
      <c r="F259" s="551"/>
      <c r="G259" s="551"/>
      <c r="H259" s="551"/>
      <c r="I259" s="551"/>
      <c r="J259" s="551"/>
      <c r="K259" s="551"/>
      <c r="L259" s="551"/>
      <c r="M259" s="551"/>
      <c r="N259" s="551"/>
      <c r="O259" s="551"/>
      <c r="P259" s="551"/>
      <c r="Q259" s="551"/>
      <c r="R259" s="551"/>
      <c r="S259" s="551"/>
      <c r="T259" s="551"/>
      <c r="U259" s="551"/>
      <c r="V259" s="551"/>
      <c r="W259" s="551"/>
      <c r="X259" s="551"/>
      <c r="Y259" s="8"/>
    </row>
    <row r="260" spans="8:16" s="8" customFormat="1">
      <c r="H260" s="51"/>
      <c r="I260" s="8" t="s">
        <v>326</v>
      </c>
      <c r="J260" s="8" t="s">
        <v>326</v>
      </c>
      <c r="L260" s="51"/>
      <c r="M260" s="51"/>
      <c r="N260" s="51"/>
      <c r="O260" s="51"/>
      <c r="P260" s="51"/>
    </row>
    <row r="261" spans="8:16" s="8" customFormat="1">
      <c r="H261" s="51"/>
      <c r="I261" s="8" t="s">
        <v>326</v>
      </c>
      <c r="J261" s="8" t="s">
        <v>326</v>
      </c>
      <c r="L261" s="51"/>
      <c r="M261" s="51"/>
      <c r="N261" s="51"/>
      <c r="O261" s="51"/>
      <c r="P261" s="51"/>
    </row>
    <row r="262" spans="8:16" s="8" customFormat="1">
      <c r="H262" s="51"/>
      <c r="I262" s="8" t="s">
        <v>326</v>
      </c>
      <c r="J262" s="8" t="s">
        <v>326</v>
      </c>
      <c r="L262" s="51"/>
      <c r="M262" s="51"/>
      <c r="N262" s="51"/>
      <c r="O262" s="51"/>
      <c r="P262" s="51"/>
    </row>
    <row r="263" spans="8:16" s="8" customFormat="1">
      <c r="H263" s="51"/>
      <c r="I263" s="8" t="s">
        <v>326</v>
      </c>
      <c r="J263" s="8" t="s">
        <v>326</v>
      </c>
      <c r="L263" s="51"/>
      <c r="M263" s="51"/>
      <c r="N263" s="51"/>
      <c r="O263" s="51"/>
      <c r="P263" s="51"/>
    </row>
    <row r="264" spans="8:16" s="8" customFormat="1">
      <c r="H264" s="51"/>
      <c r="I264" s="8" t="s">
        <v>326</v>
      </c>
      <c r="J264" s="8" t="s">
        <v>326</v>
      </c>
      <c r="L264" s="51"/>
      <c r="M264" s="51"/>
      <c r="N264" s="51"/>
      <c r="O264" s="51"/>
      <c r="P264" s="51"/>
    </row>
    <row r="265" spans="8:16" s="8" customFormat="1">
      <c r="H265" s="51"/>
      <c r="I265" s="8" t="s">
        <v>326</v>
      </c>
      <c r="J265" s="8" t="s">
        <v>326</v>
      </c>
      <c r="L265" s="51"/>
      <c r="M265" s="51"/>
      <c r="N265" s="51"/>
      <c r="O265" s="51"/>
      <c r="P265" s="51"/>
    </row>
    <row r="266" spans="8:16" s="8" customFormat="1">
      <c r="H266" s="51"/>
      <c r="I266" s="8" t="s">
        <v>326</v>
      </c>
      <c r="J266" s="8" t="s">
        <v>326</v>
      </c>
      <c r="L266" s="51"/>
      <c r="M266" s="51"/>
      <c r="N266" s="51"/>
      <c r="O266" s="51"/>
      <c r="P266" s="51"/>
    </row>
    <row r="267" spans="8:16" s="8" customFormat="1">
      <c r="H267" s="51"/>
      <c r="I267" s="8" t="s">
        <v>326</v>
      </c>
      <c r="J267" s="8" t="s">
        <v>326</v>
      </c>
      <c r="L267" s="51"/>
      <c r="M267" s="51"/>
      <c r="N267" s="51"/>
      <c r="O267" s="51"/>
      <c r="P267" s="51"/>
    </row>
    <row r="268" spans="8:16" s="8" customFormat="1">
      <c r="H268" s="51"/>
      <c r="I268" s="8" t="s">
        <v>326</v>
      </c>
      <c r="J268" s="8" t="s">
        <v>326</v>
      </c>
      <c r="L268" s="51"/>
      <c r="M268" s="51"/>
      <c r="N268" s="51"/>
      <c r="O268" s="51"/>
      <c r="P268" s="51"/>
    </row>
    <row r="269" spans="8:16" s="8" customFormat="1">
      <c r="H269" s="51"/>
      <c r="I269" s="8" t="s">
        <v>326</v>
      </c>
      <c r="J269" s="8" t="s">
        <v>326</v>
      </c>
      <c r="L269" s="51"/>
      <c r="M269" s="51"/>
      <c r="N269" s="51"/>
      <c r="O269" s="51"/>
      <c r="P269" s="51"/>
    </row>
    <row r="270" spans="8:16" s="8" customFormat="1">
      <c r="H270" s="51"/>
      <c r="I270" s="8" t="s">
        <v>326</v>
      </c>
      <c r="J270" s="8" t="s">
        <v>326</v>
      </c>
      <c r="L270" s="51"/>
      <c r="M270" s="51"/>
      <c r="N270" s="51"/>
      <c r="O270" s="51"/>
      <c r="P270" s="51"/>
    </row>
    <row r="271" spans="8:16" s="8" customFormat="1">
      <c r="H271" s="51"/>
      <c r="I271" s="8" t="s">
        <v>326</v>
      </c>
      <c r="J271" s="8" t="s">
        <v>326</v>
      </c>
      <c r="L271" s="51"/>
      <c r="M271" s="51"/>
      <c r="N271" s="51"/>
      <c r="O271" s="51"/>
      <c r="P271" s="51"/>
    </row>
    <row r="272" spans="8:16" s="8" customFormat="1">
      <c r="H272" s="51"/>
      <c r="I272" s="8" t="s">
        <v>326</v>
      </c>
      <c r="J272" s="8" t="s">
        <v>326</v>
      </c>
      <c r="L272" s="51"/>
      <c r="M272" s="51"/>
      <c r="N272" s="51"/>
      <c r="O272" s="51"/>
      <c r="P272" s="51"/>
    </row>
    <row r="273" spans="8:16" s="8" customFormat="1">
      <c r="H273" s="51"/>
      <c r="I273" s="8" t="s">
        <v>326</v>
      </c>
      <c r="J273" s="8" t="s">
        <v>326</v>
      </c>
      <c r="L273" s="51"/>
      <c r="M273" s="51"/>
      <c r="N273" s="51"/>
      <c r="O273" s="51"/>
      <c r="P273" s="51"/>
    </row>
    <row r="274" spans="8:16" s="8" customFormat="1">
      <c r="H274" s="51"/>
      <c r="I274" s="8" t="s">
        <v>326</v>
      </c>
      <c r="J274" s="8" t="s">
        <v>326</v>
      </c>
      <c r="L274" s="51"/>
      <c r="M274" s="51"/>
      <c r="N274" s="51"/>
      <c r="O274" s="51"/>
      <c r="P274" s="51"/>
    </row>
    <row r="275" spans="8:16" s="8" customFormat="1">
      <c r="H275" s="51"/>
      <c r="I275" s="8" t="s">
        <v>326</v>
      </c>
      <c r="J275" s="8" t="s">
        <v>326</v>
      </c>
      <c r="L275" s="51"/>
      <c r="M275" s="51"/>
      <c r="N275" s="51"/>
      <c r="O275" s="51"/>
      <c r="P275" s="51"/>
    </row>
    <row r="276" spans="8:16" s="8" customFormat="1">
      <c r="H276" s="51"/>
      <c r="I276" s="8" t="s">
        <v>326</v>
      </c>
      <c r="J276" s="8" t="s">
        <v>326</v>
      </c>
      <c r="L276" s="51"/>
      <c r="M276" s="51"/>
      <c r="N276" s="51"/>
      <c r="O276" s="51"/>
      <c r="P276" s="51"/>
    </row>
    <row r="277" spans="8:16" s="8" customFormat="1">
      <c r="H277" s="51"/>
      <c r="I277" s="8" t="s">
        <v>326</v>
      </c>
      <c r="J277" s="8" t="s">
        <v>326</v>
      </c>
      <c r="L277" s="51"/>
      <c r="M277" s="51"/>
      <c r="N277" s="51"/>
      <c r="O277" s="51"/>
      <c r="P277" s="51"/>
    </row>
    <row r="278" spans="8:16" s="8" customFormat="1">
      <c r="H278" s="51"/>
      <c r="I278" s="8" t="s">
        <v>326</v>
      </c>
      <c r="J278" s="8" t="s">
        <v>326</v>
      </c>
      <c r="L278" s="51"/>
      <c r="M278" s="51"/>
      <c r="N278" s="51"/>
      <c r="O278" s="51"/>
      <c r="P278" s="51"/>
    </row>
    <row r="279" spans="8:16" s="8" customFormat="1">
      <c r="H279" s="51"/>
      <c r="I279" s="8" t="s">
        <v>326</v>
      </c>
      <c r="J279" s="8" t="s">
        <v>326</v>
      </c>
      <c r="L279" s="51"/>
      <c r="M279" s="51"/>
      <c r="N279" s="51"/>
      <c r="O279" s="51"/>
      <c r="P279" s="51"/>
    </row>
    <row r="280" spans="8:16" s="8" customFormat="1">
      <c r="H280" s="51"/>
      <c r="I280" s="8" t="s">
        <v>326</v>
      </c>
      <c r="J280" s="8" t="s">
        <v>326</v>
      </c>
      <c r="L280" s="51"/>
      <c r="M280" s="51"/>
      <c r="N280" s="51"/>
      <c r="O280" s="51"/>
      <c r="P280" s="51"/>
    </row>
    <row r="281" spans="8:16" s="8" customFormat="1">
      <c r="H281" s="51"/>
      <c r="L281" s="51"/>
      <c r="M281" s="51"/>
      <c r="N281" s="51"/>
      <c r="O281" s="51"/>
      <c r="P281" s="51"/>
    </row>
    <row r="282" spans="8:16" s="8" customFormat="1">
      <c r="H282" s="51"/>
      <c r="L282" s="51"/>
      <c r="M282" s="51"/>
      <c r="N282" s="51"/>
      <c r="O282" s="51"/>
      <c r="P282" s="51"/>
    </row>
    <row r="283" spans="8:16" s="8" customFormat="1">
      <c r="H283" s="51"/>
      <c r="L283" s="51"/>
      <c r="M283" s="51"/>
      <c r="N283" s="51"/>
      <c r="O283" s="51"/>
      <c r="P283" s="51"/>
    </row>
    <row r="284" spans="8:16" s="8" customFormat="1">
      <c r="H284" s="51"/>
      <c r="L284" s="51"/>
      <c r="M284" s="51"/>
      <c r="N284" s="51"/>
      <c r="O284" s="51"/>
      <c r="P284" s="51"/>
    </row>
    <row r="285" spans="8:16" s="8" customFormat="1">
      <c r="H285" s="51"/>
      <c r="L285" s="51"/>
      <c r="M285" s="51"/>
      <c r="N285" s="51"/>
      <c r="O285" s="51"/>
      <c r="P285" s="51"/>
    </row>
    <row r="286" spans="8:16" s="8" customFormat="1">
      <c r="H286" s="51"/>
      <c r="L286" s="51"/>
      <c r="M286" s="51"/>
      <c r="N286" s="51"/>
      <c r="O286" s="51"/>
      <c r="P286" s="51"/>
    </row>
    <row r="287" spans="8:16" s="8" customFormat="1">
      <c r="H287" s="51"/>
      <c r="L287" s="51"/>
      <c r="M287" s="51"/>
      <c r="N287" s="51"/>
      <c r="O287" s="51"/>
      <c r="P287" s="51"/>
    </row>
    <row r="288" spans="8:16" s="8" customFormat="1">
      <c r="H288" s="51"/>
      <c r="L288" s="51"/>
      <c r="M288" s="51"/>
      <c r="N288" s="51"/>
      <c r="O288" s="51"/>
      <c r="P288" s="51"/>
    </row>
    <row r="289" spans="8:16" s="8" customFormat="1">
      <c r="H289" s="51"/>
      <c r="L289" s="51"/>
      <c r="M289" s="51"/>
      <c r="N289" s="51"/>
      <c r="O289" s="51"/>
      <c r="P289" s="51"/>
    </row>
    <row r="290" spans="8:16" s="8" customFormat="1">
      <c r="H290" s="51"/>
      <c r="L290" s="51"/>
      <c r="M290" s="51"/>
      <c r="N290" s="51"/>
      <c r="O290" s="51"/>
      <c r="P290" s="51"/>
    </row>
    <row r="291" spans="8:16" s="8" customFormat="1">
      <c r="H291" s="51"/>
      <c r="L291" s="51"/>
      <c r="M291" s="51"/>
      <c r="N291" s="51"/>
      <c r="O291" s="51"/>
      <c r="P291" s="51"/>
    </row>
    <row r="292" spans="8:16" s="8" customFormat="1">
      <c r="H292" s="51"/>
      <c r="L292" s="51"/>
      <c r="M292" s="51"/>
      <c r="N292" s="51"/>
      <c r="O292" s="51"/>
      <c r="P292" s="51"/>
    </row>
    <row r="293" spans="8:16" s="8" customFormat="1">
      <c r="H293" s="51"/>
      <c r="L293" s="51"/>
      <c r="M293" s="51"/>
      <c r="N293" s="51"/>
      <c r="O293" s="51"/>
      <c r="P293" s="51"/>
    </row>
    <row r="294" spans="8:16" s="8" customFormat="1">
      <c r="H294" s="51"/>
      <c r="L294" s="51"/>
      <c r="M294" s="51"/>
      <c r="N294" s="51"/>
      <c r="O294" s="51"/>
      <c r="P294" s="51"/>
    </row>
    <row r="295" spans="8:16" s="8" customFormat="1">
      <c r="H295" s="51"/>
      <c r="L295" s="51"/>
      <c r="M295" s="51"/>
      <c r="N295" s="51"/>
      <c r="O295" s="51"/>
      <c r="P295" s="51"/>
    </row>
    <row r="296" spans="8:16" s="8" customFormat="1">
      <c r="H296" s="51"/>
      <c r="L296" s="51"/>
      <c r="M296" s="51"/>
      <c r="N296" s="51"/>
      <c r="O296" s="51"/>
      <c r="P296" s="51"/>
    </row>
    <row r="297" spans="8:16" s="8" customFormat="1">
      <c r="H297" s="51"/>
      <c r="L297" s="51"/>
      <c r="M297" s="51"/>
      <c r="N297" s="51"/>
      <c r="O297" s="51"/>
      <c r="P297" s="51"/>
    </row>
    <row r="298" spans="8:16" s="8" customFormat="1">
      <c r="H298" s="51"/>
      <c r="L298" s="51"/>
      <c r="M298" s="51"/>
      <c r="N298" s="51"/>
      <c r="O298" s="51"/>
      <c r="P298" s="51"/>
    </row>
    <row r="299" spans="8:16" s="8" customFormat="1">
      <c r="H299" s="51"/>
      <c r="L299" s="51"/>
      <c r="M299" s="51"/>
      <c r="N299" s="51"/>
      <c r="O299" s="51"/>
      <c r="P299" s="51"/>
    </row>
    <row r="300" spans="8:16" s="8" customFormat="1">
      <c r="H300" s="51"/>
      <c r="L300" s="51"/>
      <c r="M300" s="51"/>
      <c r="N300" s="51"/>
      <c r="O300" s="51"/>
      <c r="P300" s="51"/>
    </row>
    <row r="301" spans="8:16" s="8" customFormat="1">
      <c r="H301" s="51"/>
      <c r="L301" s="51"/>
      <c r="M301" s="51"/>
      <c r="N301" s="51"/>
      <c r="O301" s="51"/>
      <c r="P301" s="51"/>
    </row>
    <row r="302" spans="8:16" s="8" customFormat="1">
      <c r="H302" s="51"/>
      <c r="L302" s="51"/>
      <c r="M302" s="51"/>
      <c r="N302" s="51"/>
      <c r="O302" s="51"/>
      <c r="P302" s="51"/>
    </row>
    <row r="303" s="8" customFormat="1"/>
  </sheetData>
  <sheetProtection sheet="1" objects="1" scenarios="1"/>
  <autoFilter ref="A7:S251"/>
  <mergeCells count="8">
    <mergeCell ref="R8:S8"/>
    <mergeCell ref="U8:W8"/>
    <mergeCell ref="F259:X259"/>
    <mergeCell ref="B3:Y3"/>
    <mergeCell ref="B4:Y4"/>
    <mergeCell ref="B5:Y5"/>
    <mergeCell ref="R6:S6"/>
    <mergeCell ref="U6:W6"/>
  </mergeCells>
  <pageMargins left="0.70866141732283472" right="0.70866141732283472" top="0.74803149606299213" bottom="0.74803149606299213" header="0.31496062992125984" footer="0.31496062992125984"/>
  <pageSetup paperSize="9" scale="42" fitToHeight="0" orientation="landscape"/>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7"/>
  <dimension ref="A1:CF293"/>
  <sheetViews>
    <sheetView topLeftCell="A1" view="normal" workbookViewId="0">
      <pane xSplit="3" ySplit="5" topLeftCell="BX138" activePane="bottomRight" state="frozen"/>
      <selection pane="bottomRight" activeCell="C152" sqref="C152"/>
    </sheetView>
  </sheetViews>
  <sheetFormatPr defaultColWidth="8.7109375" defaultRowHeight="14.25"/>
  <cols>
    <col min="1" max="1" width="9.625" style="8" customWidth="1"/>
    <col min="2" max="2" width="9.00390625" style="8" bestFit="1" customWidth="1"/>
    <col min="3" max="3" width="48.75390625" style="8" customWidth="1"/>
    <col min="4" max="6" width="10.25390625" style="491" bestFit="1" customWidth="1"/>
    <col min="7" max="7" width="13.125" style="491" bestFit="1" customWidth="1"/>
    <col min="8" max="9" width="11.875" style="491" bestFit="1" customWidth="1"/>
    <col min="10" max="13" width="10.75390625" style="491" bestFit="1" customWidth="1"/>
    <col min="14" max="14" width="9.125" style="491" bestFit="1" customWidth="1"/>
    <col min="15" max="15" width="10.75390625" style="491" bestFit="1" customWidth="1"/>
    <col min="16" max="18" width="9.125" style="491" bestFit="1" customWidth="1"/>
    <col min="19" max="19" width="8.875" style="491" bestFit="1" customWidth="1"/>
    <col min="20" max="20" width="9.125" style="491" bestFit="1" customWidth="1"/>
    <col min="21" max="21" width="10.75390625" style="491" bestFit="1" customWidth="1"/>
    <col min="22" max="24" width="9.125" style="491" bestFit="1" customWidth="1"/>
    <col min="25" max="25" width="8.875" style="491" bestFit="1" customWidth="1"/>
    <col min="26" max="26" width="10.75390625" style="491" bestFit="1" customWidth="1"/>
    <col min="27" max="27" width="9.125" style="491" bestFit="1" customWidth="1"/>
    <col min="28" max="28" width="8.875" style="491" hidden="1" customWidth="1"/>
    <col min="29" max="30" width="11.875" style="491" bestFit="1" customWidth="1"/>
    <col min="31" max="31" width="9.125" style="491" bestFit="1" customWidth="1"/>
    <col min="32" max="32" width="8.875" style="491" bestFit="1" customWidth="1"/>
    <col min="33" max="33" width="11.875" style="491" bestFit="1" customWidth="1"/>
    <col min="34" max="34" width="10.75390625" style="491" bestFit="1" customWidth="1"/>
    <col min="35" max="35" width="8.875" style="491" hidden="1" customWidth="1"/>
    <col min="36" max="36" width="8.875" style="491" bestFit="1" customWidth="1"/>
    <col min="37" max="37" width="10.75390625" style="491" bestFit="1" customWidth="1"/>
    <col min="38" max="38" width="9.125" style="491" bestFit="1" customWidth="1"/>
    <col min="39" max="39" width="15.625" style="491" hidden="1" customWidth="1"/>
    <col min="40" max="40" width="19.125" style="491" hidden="1" customWidth="1"/>
    <col min="41" max="41" width="13.875" style="491" customWidth="1"/>
    <col min="42" max="42" width="15.125" style="491" hidden="1" customWidth="1"/>
    <col min="43" max="43" width="13.625" style="491" hidden="1" customWidth="1"/>
    <col min="44" max="44" width="16.125" style="491" hidden="1" customWidth="1"/>
    <col min="45" max="45" width="13.375" style="491" hidden="1" customWidth="1"/>
    <col min="46" max="46" width="13.125" style="491" bestFit="1" customWidth="1"/>
    <col min="47" max="49" width="11.875" style="491" bestFit="1" customWidth="1"/>
    <col min="50" max="50" width="13.125" style="491" bestFit="1" customWidth="1"/>
    <col min="51" max="51" width="18.125" style="491" hidden="1" customWidth="1"/>
    <col min="52" max="52" width="16.625" style="491" hidden="1" customWidth="1"/>
    <col min="53" max="53" width="16.375" style="491" hidden="1" customWidth="1"/>
    <col min="54" max="54" width="14.625" style="491" customWidth="1"/>
    <col min="55" max="55" width="16.375" style="491" customWidth="1"/>
    <col min="56" max="56" width="15.125" style="491" customWidth="1"/>
    <col min="57" max="59" width="11.75390625" style="491" hidden="1" customWidth="1"/>
    <col min="60" max="60" width="9.75390625" style="491" hidden="1" customWidth="1"/>
    <col min="61" max="61" width="11.75390625" style="491" hidden="1" customWidth="1"/>
    <col min="62" max="62" width="9.75390625" style="491" hidden="1" customWidth="1"/>
    <col min="63" max="65" width="8.875" style="491" hidden="1" customWidth="1"/>
    <col min="66" max="66" width="12.875" style="491" customWidth="1"/>
    <col min="67" max="67" width="20.625" style="491" bestFit="1" customWidth="1"/>
    <col min="68" max="68" width="15.00390625" style="491" hidden="1" customWidth="1"/>
    <col min="69" max="69" width="22.125" style="491" hidden="1" customWidth="1"/>
    <col min="70" max="70" width="12.25390625" style="491" hidden="1" customWidth="1"/>
    <col min="71" max="71" width="8.875" style="491" hidden="1" customWidth="1"/>
    <col min="72" max="72" width="12.375" style="491" customWidth="1"/>
    <col min="73" max="73" width="13.375" style="491" customWidth="1"/>
    <col min="74" max="74" width="12.375" style="491" customWidth="1"/>
    <col min="75" max="75" width="15.25390625" style="491" customWidth="1"/>
    <col min="76" max="76" width="11.625" style="491" customWidth="1"/>
    <col min="77" max="77" width="14.75390625" style="491" customWidth="1"/>
    <col min="78" max="78" width="8.875" style="8" bestFit="1" customWidth="1"/>
    <col min="79" max="81" width="13.125" style="8" bestFit="1" customWidth="1"/>
    <col min="82" max="82" width="8.75390625" style="8" customWidth="1"/>
    <col min="83" max="83" width="10.00390625" style="8" customWidth="1"/>
    <col min="84" max="84" width="20.625" style="491" bestFit="1" customWidth="1"/>
    <col min="85" max="16384" width="8.75390625" style="8" customWidth="1"/>
  </cols>
  <sheetData>
    <row r="1" spans="1:3" ht="18">
      <c r="A1" s="8" t="s">
        <v>274</v>
      </c>
      <c r="C1" s="509" t="s">
        <v>551</v>
      </c>
    </row>
    <row r="2" spans="3:84" hidden="1">
      <c r="C2" s="8">
        <v>1</v>
      </c>
      <c r="D2" s="491">
        <v>2</v>
      </c>
      <c r="E2" s="491">
        <v>3</v>
      </c>
      <c r="F2" s="491">
        <v>4</v>
      </c>
      <c r="G2" s="491">
        <v>5</v>
      </c>
      <c r="H2" s="491">
        <v>6</v>
      </c>
      <c r="I2" s="491">
        <v>7</v>
      </c>
      <c r="J2" s="491">
        <v>8</v>
      </c>
      <c r="K2" s="491">
        <v>9</v>
      </c>
      <c r="L2" s="491">
        <v>10</v>
      </c>
      <c r="M2" s="491">
        <v>11</v>
      </c>
      <c r="N2" s="491">
        <v>12</v>
      </c>
      <c r="O2" s="491">
        <v>13</v>
      </c>
      <c r="P2" s="491">
        <v>14</v>
      </c>
      <c r="Q2" s="491">
        <v>15</v>
      </c>
      <c r="R2" s="491">
        <v>16</v>
      </c>
      <c r="S2" s="491">
        <v>17</v>
      </c>
      <c r="T2" s="491">
        <v>18</v>
      </c>
      <c r="U2" s="491">
        <v>19</v>
      </c>
      <c r="V2" s="491">
        <v>20</v>
      </c>
      <c r="W2" s="491">
        <v>21</v>
      </c>
      <c r="X2" s="491">
        <v>22</v>
      </c>
      <c r="Y2" s="491">
        <v>23</v>
      </c>
      <c r="Z2" s="491">
        <v>24</v>
      </c>
      <c r="AA2" s="491">
        <v>25</v>
      </c>
      <c r="AB2" s="491">
        <v>26</v>
      </c>
      <c r="AC2" s="491">
        <v>27</v>
      </c>
      <c r="AD2" s="491">
        <v>28</v>
      </c>
      <c r="AE2" s="491">
        <v>29</v>
      </c>
      <c r="AF2" s="491">
        <v>30</v>
      </c>
      <c r="AG2" s="491">
        <v>31</v>
      </c>
      <c r="AH2" s="491">
        <v>32</v>
      </c>
      <c r="AI2" s="491">
        <v>33</v>
      </c>
      <c r="AJ2" s="491">
        <v>34</v>
      </c>
      <c r="AK2" s="491">
        <v>35</v>
      </c>
      <c r="AL2" s="491">
        <v>36</v>
      </c>
      <c r="AM2" s="491">
        <v>37</v>
      </c>
      <c r="AN2" s="491">
        <v>38</v>
      </c>
      <c r="AO2" s="491">
        <v>39</v>
      </c>
      <c r="AP2" s="491">
        <v>40</v>
      </c>
      <c r="AQ2" s="491">
        <v>41</v>
      </c>
      <c r="AR2" s="491">
        <v>42</v>
      </c>
      <c r="AS2" s="491">
        <v>43</v>
      </c>
      <c r="AT2" s="491">
        <v>44</v>
      </c>
      <c r="AU2" s="491">
        <v>45</v>
      </c>
      <c r="AV2" s="491">
        <v>46</v>
      </c>
      <c r="AW2" s="491">
        <v>47</v>
      </c>
      <c r="AX2" s="491">
        <v>48</v>
      </c>
      <c r="AY2" s="491">
        <v>49</v>
      </c>
      <c r="AZ2" s="491">
        <v>50</v>
      </c>
      <c r="BA2" s="491">
        <v>51</v>
      </c>
      <c r="BB2" s="491">
        <v>52</v>
      </c>
      <c r="BC2" s="491">
        <v>53</v>
      </c>
      <c r="BD2" s="491">
        <v>54</v>
      </c>
      <c r="BE2" s="491">
        <v>55</v>
      </c>
      <c r="BF2" s="491">
        <v>56</v>
      </c>
      <c r="BG2" s="491">
        <v>57</v>
      </c>
      <c r="BH2" s="491">
        <v>58</v>
      </c>
      <c r="BI2" s="491">
        <v>59</v>
      </c>
      <c r="BJ2" s="491">
        <v>60</v>
      </c>
      <c r="BK2" s="491">
        <v>61</v>
      </c>
      <c r="BL2" s="491">
        <v>62</v>
      </c>
      <c r="BM2" s="491">
        <v>63</v>
      </c>
      <c r="BN2" s="491">
        <v>64</v>
      </c>
      <c r="BO2" s="491">
        <v>65</v>
      </c>
      <c r="BP2" s="491">
        <v>66</v>
      </c>
      <c r="BQ2" s="491">
        <v>67</v>
      </c>
      <c r="BR2" s="491">
        <v>68</v>
      </c>
      <c r="BS2" s="491">
        <v>69</v>
      </c>
      <c r="BT2" s="491">
        <v>70</v>
      </c>
      <c r="BU2" s="491">
        <v>71</v>
      </c>
      <c r="BV2" s="491">
        <v>72</v>
      </c>
      <c r="BW2" s="491">
        <v>73</v>
      </c>
      <c r="BX2" s="491">
        <v>74</v>
      </c>
      <c r="BY2" s="491">
        <v>75</v>
      </c>
      <c r="BZ2" s="8">
        <v>76</v>
      </c>
      <c r="CF2" s="491">
        <v>65</v>
      </c>
    </row>
    <row r="4" spans="1:84" ht="150">
      <c r="A4" s="492" t="s">
        <v>275</v>
      </c>
      <c r="B4" s="492" t="s">
        <v>4</v>
      </c>
      <c r="C4" s="492" t="s">
        <v>5</v>
      </c>
      <c r="D4" s="493" t="s">
        <v>496</v>
      </c>
      <c r="E4" s="493" t="s">
        <v>497</v>
      </c>
      <c r="F4" s="493" t="s">
        <v>498</v>
      </c>
      <c r="G4" s="494" t="s">
        <v>276</v>
      </c>
      <c r="H4" s="494" t="s">
        <v>277</v>
      </c>
      <c r="I4" s="494" t="s">
        <v>278</v>
      </c>
      <c r="J4" s="494" t="s">
        <v>499</v>
      </c>
      <c r="K4" s="494" t="s">
        <v>500</v>
      </c>
      <c r="L4" s="494" t="s">
        <v>501</v>
      </c>
      <c r="M4" s="494" t="s">
        <v>502</v>
      </c>
      <c r="N4" s="494" t="s">
        <v>279</v>
      </c>
      <c r="O4" s="494" t="s">
        <v>280</v>
      </c>
      <c r="P4" s="494" t="s">
        <v>281</v>
      </c>
      <c r="Q4" s="494" t="s">
        <v>282</v>
      </c>
      <c r="R4" s="494" t="s">
        <v>283</v>
      </c>
      <c r="S4" s="494" t="s">
        <v>284</v>
      </c>
      <c r="T4" s="494" t="s">
        <v>285</v>
      </c>
      <c r="U4" s="494" t="s">
        <v>286</v>
      </c>
      <c r="V4" s="494" t="s">
        <v>287</v>
      </c>
      <c r="W4" s="494" t="s">
        <v>288</v>
      </c>
      <c r="X4" s="494" t="s">
        <v>289</v>
      </c>
      <c r="Y4" s="494" t="s">
        <v>290</v>
      </c>
      <c r="Z4" s="494" t="s">
        <v>291</v>
      </c>
      <c r="AA4" s="494" t="s">
        <v>292</v>
      </c>
      <c r="AB4" s="494" t="s">
        <v>9</v>
      </c>
      <c r="AC4" s="494" t="s">
        <v>293</v>
      </c>
      <c r="AD4" s="494" t="s">
        <v>294</v>
      </c>
      <c r="AE4" s="494" t="s">
        <v>295</v>
      </c>
      <c r="AF4" s="494" t="s">
        <v>296</v>
      </c>
      <c r="AG4" s="494" t="s">
        <v>13</v>
      </c>
      <c r="AH4" s="494" t="s">
        <v>297</v>
      </c>
      <c r="AI4" s="494" t="s">
        <v>298</v>
      </c>
      <c r="AJ4" s="494" t="s">
        <v>299</v>
      </c>
      <c r="AK4" s="494" t="s">
        <v>300</v>
      </c>
      <c r="AL4" s="494" t="s">
        <v>301</v>
      </c>
      <c r="AM4" s="494" t="s">
        <v>503</v>
      </c>
      <c r="AN4" s="494" t="s">
        <v>504</v>
      </c>
      <c r="AO4" s="494" t="s">
        <v>550</v>
      </c>
      <c r="AP4" s="494" t="s">
        <v>506</v>
      </c>
      <c r="AQ4" s="494" t="s">
        <v>507</v>
      </c>
      <c r="AR4" s="494" t="s">
        <v>508</v>
      </c>
      <c r="AS4" s="494" t="s">
        <v>509</v>
      </c>
      <c r="AT4" s="494" t="s">
        <v>302</v>
      </c>
      <c r="AU4" s="494" t="s">
        <v>303</v>
      </c>
      <c r="AV4" s="495" t="s">
        <v>304</v>
      </c>
      <c r="AW4" s="494" t="s">
        <v>305</v>
      </c>
      <c r="AX4" s="496" t="s">
        <v>306</v>
      </c>
      <c r="AY4" s="497" t="s">
        <v>307</v>
      </c>
      <c r="AZ4" s="497" t="s">
        <v>308</v>
      </c>
      <c r="BA4" s="497" t="s">
        <v>309</v>
      </c>
      <c r="BB4" s="497" t="s">
        <v>310</v>
      </c>
      <c r="BC4" s="497" t="s">
        <v>311</v>
      </c>
      <c r="BD4" s="500" t="s">
        <v>312</v>
      </c>
      <c r="BE4" s="498" t="s">
        <v>313</v>
      </c>
      <c r="BF4" s="498" t="s">
        <v>314</v>
      </c>
      <c r="BG4" s="497" t="s">
        <v>510</v>
      </c>
      <c r="BH4" s="497" t="s">
        <v>315</v>
      </c>
      <c r="BI4" s="497" t="s">
        <v>511</v>
      </c>
      <c r="BJ4" s="497" t="s">
        <v>512</v>
      </c>
      <c r="BK4" s="497" t="s">
        <v>316</v>
      </c>
      <c r="BL4" s="499" t="s">
        <v>317</v>
      </c>
      <c r="BM4" s="499" t="s">
        <v>318</v>
      </c>
      <c r="BN4" s="497" t="s">
        <v>513</v>
      </c>
      <c r="BO4" s="500" t="s">
        <v>514</v>
      </c>
      <c r="BP4" s="497" t="s">
        <v>319</v>
      </c>
      <c r="BQ4" s="497" t="s">
        <v>320</v>
      </c>
      <c r="BR4" s="498" t="s">
        <v>515</v>
      </c>
      <c r="BS4" s="501" t="s">
        <v>516</v>
      </c>
      <c r="BT4" s="498" t="s">
        <v>321</v>
      </c>
      <c r="BU4" s="502" t="s">
        <v>322</v>
      </c>
      <c r="BV4" s="498" t="s">
        <v>323</v>
      </c>
      <c r="BW4" s="502" t="s">
        <v>324</v>
      </c>
      <c r="BX4" s="498" t="s">
        <v>517</v>
      </c>
      <c r="BY4" s="502" t="s">
        <v>518</v>
      </c>
      <c r="CA4" s="502" t="s">
        <v>552</v>
      </c>
      <c r="CB4" s="502" t="s">
        <v>553</v>
      </c>
      <c r="CC4" s="502" t="s">
        <v>554</v>
      </c>
      <c r="CE4" s="492" t="s">
        <v>4</v>
      </c>
      <c r="CF4" s="500" t="s">
        <v>514</v>
      </c>
    </row>
    <row r="5" spans="1:84" ht="15">
      <c r="A5" s="503" t="s">
        <v>16</v>
      </c>
      <c r="B5" s="503"/>
      <c r="C5" s="504" t="s">
        <v>16</v>
      </c>
      <c r="D5" s="505">
        <v>83100.42</v>
      </c>
      <c r="E5" s="505">
        <v>50786.42</v>
      </c>
      <c r="F5" s="505">
        <v>32314</v>
      </c>
      <c r="G5" s="506">
        <v>163379913.14</v>
      </c>
      <c r="H5" s="506">
        <v>90815256</v>
      </c>
      <c r="I5" s="506">
        <v>62841816</v>
      </c>
      <c r="J5" s="506">
        <v>4751296.9953842424</v>
      </c>
      <c r="K5" s="506">
        <v>2583154.2384105958</v>
      </c>
      <c r="L5" s="506">
        <v>6263124.78286416</v>
      </c>
      <c r="M5" s="506">
        <v>5614881.1258278145</v>
      </c>
      <c r="N5" s="506">
        <v>851823.73196932441</v>
      </c>
      <c r="O5" s="506">
        <v>1164729.0183195646</v>
      </c>
      <c r="P5" s="506">
        <v>435291.32917436358</v>
      </c>
      <c r="Q5" s="506">
        <v>315376.45824153215</v>
      </c>
      <c r="R5" s="506">
        <v>149709.41641989138</v>
      </c>
      <c r="S5" s="506">
        <v>72362.709108420851</v>
      </c>
      <c r="T5" s="506">
        <v>745288.84039923956</v>
      </c>
      <c r="U5" s="506">
        <v>1071595.564861862</v>
      </c>
      <c r="V5" s="506">
        <v>339702.63802241307</v>
      </c>
      <c r="W5" s="506">
        <v>263910.0689549942</v>
      </c>
      <c r="X5" s="506">
        <v>114287.14246156567</v>
      </c>
      <c r="Y5" s="506">
        <v>73289.095353593744</v>
      </c>
      <c r="Z5" s="506">
        <v>2675954.1502774348</v>
      </c>
      <c r="AA5" s="506">
        <v>922046.45774592645</v>
      </c>
      <c r="AB5" s="506">
        <v>0</v>
      </c>
      <c r="AC5" s="506">
        <v>16020804.059848186</v>
      </c>
      <c r="AD5" s="506">
        <v>12881707.468737757</v>
      </c>
      <c r="AE5" s="506">
        <v>379891.93616994016</v>
      </c>
      <c r="AF5" s="506">
        <v>7347.5894039735094</v>
      </c>
      <c r="AG5" s="506">
        <v>29667958.333333332</v>
      </c>
      <c r="AH5" s="506">
        <v>1438424.5433911877</v>
      </c>
      <c r="AI5" s="506">
        <v>0</v>
      </c>
      <c r="AJ5" s="506">
        <v>94000</v>
      </c>
      <c r="AK5" s="506">
        <v>4847962.1560000023</v>
      </c>
      <c r="AL5" s="506">
        <v>206793</v>
      </c>
      <c r="AM5" s="506">
        <v>0</v>
      </c>
      <c r="AN5" s="506">
        <v>0</v>
      </c>
      <c r="AO5" s="506">
        <v>95585.569999999992</v>
      </c>
      <c r="AP5" s="506">
        <v>0</v>
      </c>
      <c r="AQ5" s="506">
        <v>0</v>
      </c>
      <c r="AR5" s="506">
        <v>0</v>
      </c>
      <c r="AS5" s="506">
        <v>0</v>
      </c>
      <c r="AT5" s="506">
        <v>317036985.14</v>
      </c>
      <c r="AU5" s="506">
        <v>57697574.817956805</v>
      </c>
      <c r="AV5" s="506">
        <v>36350723.602724537</v>
      </c>
      <c r="AW5" s="506">
        <v>29696532.026319154</v>
      </c>
      <c r="AX5" s="506">
        <v>411085283.56068116</v>
      </c>
      <c r="AY5" s="506">
        <v>405840942.83468139</v>
      </c>
      <c r="AZ5" s="506"/>
      <c r="BA5" s="506">
        <v>394805226.3</v>
      </c>
      <c r="BB5" s="506">
        <v>4793543.8465491058</v>
      </c>
      <c r="BC5" s="506">
        <v>1506684.2476894381</v>
      </c>
      <c r="BD5" s="506">
        <v>417385511.65491974</v>
      </c>
      <c r="BE5" s="506">
        <v>231965563.35817868</v>
      </c>
      <c r="BF5" s="506">
        <v>185419948.29674116</v>
      </c>
      <c r="BG5" s="506">
        <v>400049567.02599984</v>
      </c>
      <c r="BH5" s="506"/>
      <c r="BI5" s="506">
        <v>381431166.62219536</v>
      </c>
      <c r="BJ5" s="506">
        <v>1017192.9600058922</v>
      </c>
      <c r="BK5" s="506">
        <v>975521.23369342589</v>
      </c>
      <c r="BL5" s="506"/>
      <c r="BM5" s="506"/>
      <c r="BN5" s="506">
        <v>555087.49564323074</v>
      </c>
      <c r="BO5" s="506">
        <v>417940599.15056294</v>
      </c>
      <c r="BP5" s="506"/>
      <c r="BQ5" s="506"/>
      <c r="BR5" s="506"/>
      <c r="BS5" s="506"/>
      <c r="BT5" s="506">
        <v>-249450.25</v>
      </c>
      <c r="BU5" s="506">
        <v>417691148.900563</v>
      </c>
      <c r="BV5" s="506">
        <v>-275440</v>
      </c>
      <c r="BW5" s="506">
        <v>417415708.900563</v>
      </c>
      <c r="BX5" s="506">
        <v>4842423.4460000014</v>
      </c>
      <c r="BY5" s="506">
        <v>412573285.45456326</v>
      </c>
      <c r="CA5" s="510">
        <f>SUM(CA6:CA250)</f>
        <v>413098175.70456332</v>
      </c>
      <c r="CB5" s="510">
        <f>SUM(CB6:CB250)</f>
        <v>228829487.31732678</v>
      </c>
      <c r="CC5" s="510">
        <f>SUM(CC6:CC250)</f>
        <v>184268688.38723621</v>
      </c>
      <c r="CE5" s="503"/>
      <c r="CF5" s="506">
        <v>417940599.15056294</v>
      </c>
    </row>
    <row r="6" spans="1:84">
      <c r="A6" s="40">
        <v>137377</v>
      </c>
      <c r="B6" s="40">
        <v>8734603</v>
      </c>
      <c r="C6" s="40" t="s">
        <v>260</v>
      </c>
      <c r="D6" s="507">
        <v>884</v>
      </c>
      <c r="E6" s="507">
        <v>0</v>
      </c>
      <c r="F6" s="507">
        <v>884</v>
      </c>
      <c r="G6" s="50">
        <v>0</v>
      </c>
      <c r="H6" s="50">
        <v>2435832</v>
      </c>
      <c r="I6" s="50">
        <v>1773864</v>
      </c>
      <c r="J6" s="50">
        <v>0</v>
      </c>
      <c r="K6" s="50">
        <v>88830.000000000175</v>
      </c>
      <c r="L6" s="50">
        <v>0</v>
      </c>
      <c r="M6" s="50">
        <v>191165</v>
      </c>
      <c r="N6" s="50">
        <v>0</v>
      </c>
      <c r="O6" s="50">
        <v>0</v>
      </c>
      <c r="P6" s="50">
        <v>0</v>
      </c>
      <c r="Q6" s="50">
        <v>0</v>
      </c>
      <c r="R6" s="50">
        <v>0</v>
      </c>
      <c r="S6" s="50">
        <v>0</v>
      </c>
      <c r="T6" s="50">
        <v>959.99999999999977</v>
      </c>
      <c r="U6" s="50">
        <v>82450.000000000131</v>
      </c>
      <c r="V6" s="50">
        <v>0</v>
      </c>
      <c r="W6" s="50">
        <v>649.999999999998</v>
      </c>
      <c r="X6" s="50">
        <v>0</v>
      </c>
      <c r="Y6" s="50">
        <v>0</v>
      </c>
      <c r="Z6" s="50">
        <v>0</v>
      </c>
      <c r="AA6" s="50">
        <v>1529.999999999995</v>
      </c>
      <c r="AB6" s="50">
        <v>0</v>
      </c>
      <c r="AC6" s="50">
        <v>0</v>
      </c>
      <c r="AD6" s="50">
        <v>334632.240437953</v>
      </c>
      <c r="AE6" s="50">
        <v>0</v>
      </c>
      <c r="AF6" s="50">
        <v>0</v>
      </c>
      <c r="AG6" s="50">
        <v>121300</v>
      </c>
      <c r="AH6" s="50">
        <v>0</v>
      </c>
      <c r="AI6" s="50">
        <v>0</v>
      </c>
      <c r="AJ6" s="50">
        <v>0</v>
      </c>
      <c r="AK6" s="50">
        <v>22683</v>
      </c>
      <c r="AL6" s="50">
        <v>0</v>
      </c>
      <c r="AM6" s="50">
        <v>0</v>
      </c>
      <c r="AN6" s="50">
        <v>0</v>
      </c>
      <c r="AO6" s="50">
        <v>0</v>
      </c>
      <c r="AP6" s="50">
        <v>0</v>
      </c>
      <c r="AQ6" s="50">
        <v>0</v>
      </c>
      <c r="AR6" s="50">
        <v>0</v>
      </c>
      <c r="AS6" s="50">
        <v>0</v>
      </c>
      <c r="AT6" s="50">
        <v>4209696</v>
      </c>
      <c r="AU6" s="50">
        <v>700217.24043795327</v>
      </c>
      <c r="AV6" s="50">
        <v>143983</v>
      </c>
      <c r="AW6" s="50">
        <v>386298.28162376548</v>
      </c>
      <c r="AX6" s="50">
        <v>5053896.2404379528</v>
      </c>
      <c r="AY6" s="50">
        <v>5031213.2404379528</v>
      </c>
      <c r="AZ6" s="50">
        <v>5525</v>
      </c>
      <c r="BA6" s="50">
        <v>4884100</v>
      </c>
      <c r="BB6" s="50">
        <v>0</v>
      </c>
      <c r="BC6" s="50">
        <v>0</v>
      </c>
      <c r="BD6" s="50">
        <v>5053896.2404379528</v>
      </c>
      <c r="BE6" s="50">
        <v>0</v>
      </c>
      <c r="BF6" s="50">
        <v>5053896.2404379528</v>
      </c>
      <c r="BG6" s="50">
        <v>4906783</v>
      </c>
      <c r="BH6" s="50">
        <v>4762800</v>
      </c>
      <c r="BI6" s="50">
        <v>4909913.2404379528</v>
      </c>
      <c r="BJ6" s="50">
        <v>5554.2004982329781</v>
      </c>
      <c r="BK6" s="50">
        <v>5336.6895465301477</v>
      </c>
      <c r="BL6" s="50">
        <v>0.040757655060570927</v>
      </c>
      <c r="BM6" s="50">
        <v>0</v>
      </c>
      <c r="BN6" s="50">
        <v>0</v>
      </c>
      <c r="BO6" s="50">
        <v>5053896.2404379528</v>
      </c>
      <c r="BP6" s="50">
        <v>5691.4176928031138</v>
      </c>
      <c r="BQ6" s="50" t="s">
        <v>325</v>
      </c>
      <c r="BR6" s="50">
        <v>5717.0771950655571</v>
      </c>
      <c r="BS6" s="50">
        <v>0.039375465735760562</v>
      </c>
      <c r="BT6" s="50">
        <v>0</v>
      </c>
      <c r="BU6" s="50">
        <v>5053896.2404379528</v>
      </c>
      <c r="BV6" s="50">
        <v>0</v>
      </c>
      <c r="BW6" s="50">
        <v>5053896.2404379528</v>
      </c>
      <c r="BX6" s="50">
        <v>22683</v>
      </c>
      <c r="BY6" s="50">
        <v>5031213.2404379528</v>
      </c>
      <c r="CA6" s="511">
        <f>BO6-BX6</f>
        <v>5031213.2404379528</v>
      </c>
      <c r="CB6" s="511">
        <f>IF(E6&gt;0,CA6,0)</f>
        <v>0</v>
      </c>
      <c r="CC6" s="511">
        <f>IF(F6&gt;0,CA6,0)</f>
        <v>5031213.2404379528</v>
      </c>
      <c r="CE6" s="40">
        <v>8734603</v>
      </c>
      <c r="CF6" s="50">
        <v>5053896.2404379528</v>
      </c>
    </row>
    <row r="7" spans="1:84">
      <c r="A7" s="40">
        <v>110850</v>
      </c>
      <c r="B7" s="40">
        <v>8733373</v>
      </c>
      <c r="C7" s="40" t="s">
        <v>134</v>
      </c>
      <c r="D7" s="507">
        <v>98</v>
      </c>
      <c r="E7" s="507">
        <v>98</v>
      </c>
      <c r="F7" s="507">
        <v>0</v>
      </c>
      <c r="G7" s="50">
        <v>315266</v>
      </c>
      <c r="H7" s="50">
        <v>0</v>
      </c>
      <c r="I7" s="50">
        <v>0</v>
      </c>
      <c r="J7" s="50">
        <v>5170.0000000000155</v>
      </c>
      <c r="K7" s="50">
        <v>0</v>
      </c>
      <c r="L7" s="50">
        <v>6490.0000000000191</v>
      </c>
      <c r="M7" s="50">
        <v>0</v>
      </c>
      <c r="N7" s="50">
        <v>0</v>
      </c>
      <c r="O7" s="50">
        <v>3240.0000000000068</v>
      </c>
      <c r="P7" s="50">
        <v>839.99999999999909</v>
      </c>
      <c r="Q7" s="50">
        <v>0</v>
      </c>
      <c r="R7" s="50">
        <v>0</v>
      </c>
      <c r="S7" s="50">
        <v>0</v>
      </c>
      <c r="T7" s="50">
        <v>0</v>
      </c>
      <c r="U7" s="50">
        <v>0</v>
      </c>
      <c r="V7" s="50">
        <v>0</v>
      </c>
      <c r="W7" s="50">
        <v>0</v>
      </c>
      <c r="X7" s="50">
        <v>0</v>
      </c>
      <c r="Y7" s="50">
        <v>0</v>
      </c>
      <c r="Z7" s="50">
        <v>0</v>
      </c>
      <c r="AA7" s="50">
        <v>0</v>
      </c>
      <c r="AB7" s="50">
        <v>0</v>
      </c>
      <c r="AC7" s="50">
        <v>10803.90243902439</v>
      </c>
      <c r="AD7" s="50">
        <v>0</v>
      </c>
      <c r="AE7" s="50">
        <v>0</v>
      </c>
      <c r="AF7" s="50">
        <v>0</v>
      </c>
      <c r="AG7" s="50">
        <v>121300</v>
      </c>
      <c r="AH7" s="50">
        <v>38037.383177570082</v>
      </c>
      <c r="AI7" s="50">
        <v>0</v>
      </c>
      <c r="AJ7" s="50">
        <v>0</v>
      </c>
      <c r="AK7" s="50">
        <v>2184</v>
      </c>
      <c r="AL7" s="50">
        <v>0</v>
      </c>
      <c r="AM7" s="50">
        <v>0</v>
      </c>
      <c r="AN7" s="50">
        <v>0</v>
      </c>
      <c r="AO7" s="50">
        <v>0</v>
      </c>
      <c r="AP7" s="50">
        <v>0</v>
      </c>
      <c r="AQ7" s="50">
        <v>0</v>
      </c>
      <c r="AR7" s="50">
        <v>0</v>
      </c>
      <c r="AS7" s="50">
        <v>0</v>
      </c>
      <c r="AT7" s="50">
        <v>315266</v>
      </c>
      <c r="AU7" s="50">
        <v>26543.90243902443</v>
      </c>
      <c r="AV7" s="50">
        <v>161521.38317757007</v>
      </c>
      <c r="AW7" s="50">
        <v>21892.303882926833</v>
      </c>
      <c r="AX7" s="50">
        <v>503331.28561659448</v>
      </c>
      <c r="AY7" s="50">
        <v>501147.28561659448</v>
      </c>
      <c r="AZ7" s="50">
        <v>4265</v>
      </c>
      <c r="BA7" s="50">
        <v>417970</v>
      </c>
      <c r="BB7" s="50">
        <v>0</v>
      </c>
      <c r="BC7" s="50">
        <v>0</v>
      </c>
      <c r="BD7" s="50">
        <v>503331.28561659448</v>
      </c>
      <c r="BE7" s="50">
        <v>503331.28561659448</v>
      </c>
      <c r="BF7" s="50">
        <v>0</v>
      </c>
      <c r="BG7" s="50">
        <v>420154</v>
      </c>
      <c r="BH7" s="50">
        <v>258632.61682242993</v>
      </c>
      <c r="BI7" s="50">
        <v>341809.90243902442</v>
      </c>
      <c r="BJ7" s="50">
        <v>3487.8561473369837</v>
      </c>
      <c r="BK7" s="50">
        <v>3172.4340744993328</v>
      </c>
      <c r="BL7" s="50">
        <v>0.0994258873251543</v>
      </c>
      <c r="BM7" s="50">
        <v>0</v>
      </c>
      <c r="BN7" s="50">
        <v>0</v>
      </c>
      <c r="BO7" s="50">
        <v>503331.28561659448</v>
      </c>
      <c r="BP7" s="50">
        <v>5113.747812414229</v>
      </c>
      <c r="BQ7" s="50" t="s">
        <v>325</v>
      </c>
      <c r="BR7" s="50">
        <v>5136.0335266999436</v>
      </c>
      <c r="BS7" s="50">
        <v>0.090283310099414482</v>
      </c>
      <c r="BT7" s="50">
        <v>-854.75000000000011</v>
      </c>
      <c r="BU7" s="50">
        <v>502476.53561659448</v>
      </c>
      <c r="BV7" s="50">
        <v>-980</v>
      </c>
      <c r="BW7" s="50">
        <v>501496.53561659448</v>
      </c>
      <c r="BX7" s="50">
        <v>2184</v>
      </c>
      <c r="BY7" s="50">
        <v>499312.53561659448</v>
      </c>
      <c r="CA7" s="511">
        <f>BO7-BX7</f>
        <v>501147.28561659448</v>
      </c>
      <c r="CB7" s="511">
        <f>IF(E7&gt;0,CA7,0)</f>
        <v>501147.28561659448</v>
      </c>
      <c r="CC7" s="511">
        <f>IF(F7&gt;0,CA7,0)</f>
        <v>0</v>
      </c>
      <c r="CE7" s="40">
        <v>8733373</v>
      </c>
      <c r="CF7" s="50">
        <v>503331.28561659448</v>
      </c>
    </row>
    <row r="8" spans="1:84">
      <c r="A8" s="40">
        <v>110809</v>
      </c>
      <c r="B8" s="40">
        <v>8733061</v>
      </c>
      <c r="C8" s="40" t="s">
        <v>114</v>
      </c>
      <c r="D8" s="507">
        <v>201</v>
      </c>
      <c r="E8" s="507">
        <v>201</v>
      </c>
      <c r="F8" s="507">
        <v>0</v>
      </c>
      <c r="G8" s="50">
        <v>646617</v>
      </c>
      <c r="H8" s="50">
        <v>0</v>
      </c>
      <c r="I8" s="50">
        <v>0</v>
      </c>
      <c r="J8" s="50">
        <v>13629.999999999989</v>
      </c>
      <c r="K8" s="50">
        <v>0</v>
      </c>
      <c r="L8" s="50">
        <v>17700.000000000051</v>
      </c>
      <c r="M8" s="50">
        <v>0</v>
      </c>
      <c r="N8" s="50">
        <v>0</v>
      </c>
      <c r="O8" s="50">
        <v>0</v>
      </c>
      <c r="P8" s="50">
        <v>419.99999999999977</v>
      </c>
      <c r="Q8" s="50">
        <v>0</v>
      </c>
      <c r="R8" s="50">
        <v>0</v>
      </c>
      <c r="S8" s="50">
        <v>0</v>
      </c>
      <c r="T8" s="50">
        <v>0</v>
      </c>
      <c r="U8" s="50">
        <v>0</v>
      </c>
      <c r="V8" s="50">
        <v>0</v>
      </c>
      <c r="W8" s="50">
        <v>0</v>
      </c>
      <c r="X8" s="50">
        <v>0</v>
      </c>
      <c r="Y8" s="50">
        <v>0</v>
      </c>
      <c r="Z8" s="50">
        <v>1980.7848837209324</v>
      </c>
      <c r="AA8" s="50">
        <v>0</v>
      </c>
      <c r="AB8" s="50">
        <v>0</v>
      </c>
      <c r="AC8" s="50">
        <v>61944.545454545449</v>
      </c>
      <c r="AD8" s="50">
        <v>0</v>
      </c>
      <c r="AE8" s="50">
        <v>0</v>
      </c>
      <c r="AF8" s="50">
        <v>0</v>
      </c>
      <c r="AG8" s="50">
        <v>121300</v>
      </c>
      <c r="AH8" s="50">
        <v>0</v>
      </c>
      <c r="AI8" s="50">
        <v>0</v>
      </c>
      <c r="AJ8" s="50">
        <v>0</v>
      </c>
      <c r="AK8" s="50">
        <v>20026.5</v>
      </c>
      <c r="AL8" s="50">
        <v>0</v>
      </c>
      <c r="AM8" s="50">
        <v>0</v>
      </c>
      <c r="AN8" s="50">
        <v>0</v>
      </c>
      <c r="AO8" s="50">
        <v>0</v>
      </c>
      <c r="AP8" s="50">
        <v>0</v>
      </c>
      <c r="AQ8" s="50">
        <v>0</v>
      </c>
      <c r="AR8" s="50">
        <v>0</v>
      </c>
      <c r="AS8" s="50">
        <v>0</v>
      </c>
      <c r="AT8" s="50">
        <v>646617</v>
      </c>
      <c r="AU8" s="50">
        <v>95675.330338266416</v>
      </c>
      <c r="AV8" s="50">
        <v>141326.5</v>
      </c>
      <c r="AW8" s="50">
        <v>53463.750036363635</v>
      </c>
      <c r="AX8" s="50">
        <v>883618.83033826645</v>
      </c>
      <c r="AY8" s="50">
        <v>863592.33033826645</v>
      </c>
      <c r="AZ8" s="50">
        <v>4265</v>
      </c>
      <c r="BA8" s="50">
        <v>857265</v>
      </c>
      <c r="BB8" s="50">
        <v>0</v>
      </c>
      <c r="BC8" s="50">
        <v>0</v>
      </c>
      <c r="BD8" s="50">
        <v>883618.83033826645</v>
      </c>
      <c r="BE8" s="50">
        <v>883618.83033826633</v>
      </c>
      <c r="BF8" s="50">
        <v>0</v>
      </c>
      <c r="BG8" s="50">
        <v>877291.5</v>
      </c>
      <c r="BH8" s="50">
        <v>735965</v>
      </c>
      <c r="BI8" s="50">
        <v>742292.33033826645</v>
      </c>
      <c r="BJ8" s="50">
        <v>3692.9966683495845</v>
      </c>
      <c r="BK8" s="50">
        <v>3564.263959390863</v>
      </c>
      <c r="BL8" s="50">
        <v>0.036117613741694407</v>
      </c>
      <c r="BM8" s="50">
        <v>0</v>
      </c>
      <c r="BN8" s="50">
        <v>0</v>
      </c>
      <c r="BO8" s="50">
        <v>883618.83033826645</v>
      </c>
      <c r="BP8" s="50">
        <v>4296.4792554142605</v>
      </c>
      <c r="BQ8" s="50" t="s">
        <v>325</v>
      </c>
      <c r="BR8" s="50">
        <v>4396.11358377247</v>
      </c>
      <c r="BS8" s="50">
        <v>0.026731756825007391</v>
      </c>
      <c r="BT8" s="50">
        <v>-1783.0499999999997</v>
      </c>
      <c r="BU8" s="50">
        <v>881835.7803382664</v>
      </c>
      <c r="BV8" s="50">
        <v>-2010</v>
      </c>
      <c r="BW8" s="50">
        <v>879825.7803382664</v>
      </c>
      <c r="BX8" s="50">
        <v>20026.5</v>
      </c>
      <c r="BY8" s="50">
        <v>859799.2803382664</v>
      </c>
      <c r="CA8" s="511">
        <f>BO8-BX8</f>
        <v>863592.33033826645</v>
      </c>
      <c r="CB8" s="511">
        <f>IF(E8&gt;0,CA8,0)</f>
        <v>863592.33033826645</v>
      </c>
      <c r="CC8" s="511">
        <f>IF(F8&gt;0,CA8,0)</f>
        <v>0</v>
      </c>
      <c r="CE8" s="40">
        <v>8733061</v>
      </c>
      <c r="CF8" s="50">
        <v>883618.83033826645</v>
      </c>
    </row>
    <row r="9" spans="1:84">
      <c r="A9" s="40">
        <v>136653</v>
      </c>
      <c r="B9" s="40">
        <v>8732087</v>
      </c>
      <c r="C9" s="40" t="s">
        <v>191</v>
      </c>
      <c r="D9" s="507">
        <v>629</v>
      </c>
      <c r="E9" s="507">
        <v>629</v>
      </c>
      <c r="F9" s="507">
        <v>0</v>
      </c>
      <c r="G9" s="50">
        <v>2023493</v>
      </c>
      <c r="H9" s="50">
        <v>0</v>
      </c>
      <c r="I9" s="50">
        <v>0</v>
      </c>
      <c r="J9" s="50">
        <v>73320.000000000029</v>
      </c>
      <c r="K9" s="50">
        <v>0</v>
      </c>
      <c r="L9" s="50">
        <v>97350.000000000073</v>
      </c>
      <c r="M9" s="50">
        <v>0</v>
      </c>
      <c r="N9" s="50">
        <v>10340.000000000007</v>
      </c>
      <c r="O9" s="50">
        <v>58860.000000000044</v>
      </c>
      <c r="P9" s="50">
        <v>419.99999999999892</v>
      </c>
      <c r="Q9" s="50">
        <v>16099.999999999991</v>
      </c>
      <c r="R9" s="50">
        <v>0</v>
      </c>
      <c r="S9" s="50">
        <v>0</v>
      </c>
      <c r="T9" s="50">
        <v>0</v>
      </c>
      <c r="U9" s="50">
        <v>0</v>
      </c>
      <c r="V9" s="50">
        <v>0</v>
      </c>
      <c r="W9" s="50">
        <v>0</v>
      </c>
      <c r="X9" s="50">
        <v>0</v>
      </c>
      <c r="Y9" s="50">
        <v>0</v>
      </c>
      <c r="Z9" s="50">
        <v>7239.3240740740839</v>
      </c>
      <c r="AA9" s="50">
        <v>0</v>
      </c>
      <c r="AB9" s="50">
        <v>0</v>
      </c>
      <c r="AC9" s="50">
        <v>207506.67785234904</v>
      </c>
      <c r="AD9" s="50">
        <v>0</v>
      </c>
      <c r="AE9" s="50">
        <v>0</v>
      </c>
      <c r="AF9" s="50">
        <v>0</v>
      </c>
      <c r="AG9" s="50">
        <v>121300</v>
      </c>
      <c r="AH9" s="50">
        <v>0</v>
      </c>
      <c r="AI9" s="50">
        <v>0</v>
      </c>
      <c r="AJ9" s="50">
        <v>0</v>
      </c>
      <c r="AK9" s="50">
        <v>9452.2</v>
      </c>
      <c r="AL9" s="50">
        <v>0</v>
      </c>
      <c r="AM9" s="50">
        <v>0</v>
      </c>
      <c r="AN9" s="50">
        <v>0</v>
      </c>
      <c r="AO9" s="50">
        <v>0</v>
      </c>
      <c r="AP9" s="50">
        <v>0</v>
      </c>
      <c r="AQ9" s="50">
        <v>0</v>
      </c>
      <c r="AR9" s="50">
        <v>0</v>
      </c>
      <c r="AS9" s="50">
        <v>0</v>
      </c>
      <c r="AT9" s="50">
        <v>2023493</v>
      </c>
      <c r="AU9" s="50">
        <v>471136.00192642328</v>
      </c>
      <c r="AV9" s="50">
        <v>130752.2</v>
      </c>
      <c r="AW9" s="50">
        <v>235152.42270738259</v>
      </c>
      <c r="AX9" s="50">
        <v>2625381.2019264232</v>
      </c>
      <c r="AY9" s="50">
        <v>2615929.0019264231</v>
      </c>
      <c r="AZ9" s="50">
        <v>4265</v>
      </c>
      <c r="BA9" s="50">
        <v>2682685</v>
      </c>
      <c r="BB9" s="50">
        <v>66755.99807357695</v>
      </c>
      <c r="BC9" s="50">
        <v>0</v>
      </c>
      <c r="BD9" s="50">
        <v>2692137.2</v>
      </c>
      <c r="BE9" s="50">
        <v>2692137.2</v>
      </c>
      <c r="BF9" s="50">
        <v>0</v>
      </c>
      <c r="BG9" s="50">
        <v>2692137.2</v>
      </c>
      <c r="BH9" s="50">
        <v>2561385</v>
      </c>
      <c r="BI9" s="50">
        <v>2561385</v>
      </c>
      <c r="BJ9" s="50">
        <v>4072.154213036566</v>
      </c>
      <c r="BK9" s="50">
        <v>3988.3728278041076</v>
      </c>
      <c r="BL9" s="50">
        <v>0.021006407587674355</v>
      </c>
      <c r="BM9" s="50">
        <v>0</v>
      </c>
      <c r="BN9" s="50">
        <v>0</v>
      </c>
      <c r="BO9" s="50">
        <v>2692137.2</v>
      </c>
      <c r="BP9" s="50">
        <v>4265</v>
      </c>
      <c r="BQ9" s="50" t="s">
        <v>325</v>
      </c>
      <c r="BR9" s="50">
        <v>4280.0273449920514</v>
      </c>
      <c r="BS9" s="50">
        <v>0.020285180238146516</v>
      </c>
      <c r="BT9" s="50">
        <v>0</v>
      </c>
      <c r="BU9" s="50">
        <v>2692137.2</v>
      </c>
      <c r="BV9" s="50">
        <v>0</v>
      </c>
      <c r="BW9" s="50">
        <v>2692137.2</v>
      </c>
      <c r="BX9" s="50">
        <v>9452.2</v>
      </c>
      <c r="BY9" s="50">
        <v>2682685</v>
      </c>
      <c r="CA9" s="511">
        <f>BO9-BX9</f>
        <v>2682685</v>
      </c>
      <c r="CB9" s="511">
        <f>IF(E9&gt;0,CA9,0)</f>
        <v>2682685</v>
      </c>
      <c r="CC9" s="511">
        <f>IF(F9&gt;0,CA9,0)</f>
        <v>0</v>
      </c>
      <c r="CE9" s="40">
        <v>8732087</v>
      </c>
      <c r="CF9" s="50">
        <v>2692137.2</v>
      </c>
    </row>
    <row r="10" spans="1:84">
      <c r="A10" s="40">
        <v>110644</v>
      </c>
      <c r="B10" s="40">
        <v>8732083</v>
      </c>
      <c r="C10" s="40" t="s">
        <v>52</v>
      </c>
      <c r="D10" s="507">
        <v>100</v>
      </c>
      <c r="E10" s="507">
        <v>100</v>
      </c>
      <c r="F10" s="507">
        <v>0</v>
      </c>
      <c r="G10" s="50">
        <v>321700</v>
      </c>
      <c r="H10" s="50">
        <v>0</v>
      </c>
      <c r="I10" s="50">
        <v>0</v>
      </c>
      <c r="J10" s="50">
        <v>10810</v>
      </c>
      <c r="K10" s="50">
        <v>0</v>
      </c>
      <c r="L10" s="50">
        <v>15340</v>
      </c>
      <c r="M10" s="50">
        <v>0</v>
      </c>
      <c r="N10" s="50">
        <v>3520</v>
      </c>
      <c r="O10" s="50">
        <v>0</v>
      </c>
      <c r="P10" s="50">
        <v>29820</v>
      </c>
      <c r="Q10" s="50">
        <v>0</v>
      </c>
      <c r="R10" s="50">
        <v>0</v>
      </c>
      <c r="S10" s="50">
        <v>0</v>
      </c>
      <c r="T10" s="50">
        <v>0</v>
      </c>
      <c r="U10" s="50">
        <v>0</v>
      </c>
      <c r="V10" s="50">
        <v>0</v>
      </c>
      <c r="W10" s="50">
        <v>0</v>
      </c>
      <c r="X10" s="50">
        <v>0</v>
      </c>
      <c r="Y10" s="50">
        <v>0</v>
      </c>
      <c r="Z10" s="50">
        <v>2658.8235294117667</v>
      </c>
      <c r="AA10" s="50">
        <v>0</v>
      </c>
      <c r="AB10" s="50">
        <v>0</v>
      </c>
      <c r="AC10" s="50">
        <v>32086.419753086418</v>
      </c>
      <c r="AD10" s="50">
        <v>0</v>
      </c>
      <c r="AE10" s="50">
        <v>925.0000000000008</v>
      </c>
      <c r="AF10" s="50">
        <v>0</v>
      </c>
      <c r="AG10" s="50">
        <v>121300</v>
      </c>
      <c r="AH10" s="50">
        <v>36568.758344459275</v>
      </c>
      <c r="AI10" s="50">
        <v>0</v>
      </c>
      <c r="AJ10" s="50">
        <v>0</v>
      </c>
      <c r="AK10" s="50">
        <v>10773.75</v>
      </c>
      <c r="AL10" s="50">
        <v>0</v>
      </c>
      <c r="AM10" s="50">
        <v>0</v>
      </c>
      <c r="AN10" s="50">
        <v>0</v>
      </c>
      <c r="AO10" s="50">
        <v>0</v>
      </c>
      <c r="AP10" s="50">
        <v>0</v>
      </c>
      <c r="AQ10" s="50">
        <v>0</v>
      </c>
      <c r="AR10" s="50">
        <v>0</v>
      </c>
      <c r="AS10" s="50">
        <v>0</v>
      </c>
      <c r="AT10" s="50">
        <v>321700</v>
      </c>
      <c r="AU10" s="50">
        <v>95160.243282498181</v>
      </c>
      <c r="AV10" s="50">
        <v>168642.50834445929</v>
      </c>
      <c r="AW10" s="50">
        <v>50472.091024691355</v>
      </c>
      <c r="AX10" s="50">
        <v>585502.75162695744</v>
      </c>
      <c r="AY10" s="50">
        <v>574729.00162695744</v>
      </c>
      <c r="AZ10" s="50">
        <v>4265</v>
      </c>
      <c r="BA10" s="50">
        <v>426500</v>
      </c>
      <c r="BB10" s="50">
        <v>0</v>
      </c>
      <c r="BC10" s="50">
        <v>0</v>
      </c>
      <c r="BD10" s="50">
        <v>585502.75162695744</v>
      </c>
      <c r="BE10" s="50">
        <v>585502.75162695744</v>
      </c>
      <c r="BF10" s="50">
        <v>0</v>
      </c>
      <c r="BG10" s="50">
        <v>437273.75</v>
      </c>
      <c r="BH10" s="50">
        <v>268631.24165554071</v>
      </c>
      <c r="BI10" s="50">
        <v>416860.24328249815</v>
      </c>
      <c r="BJ10" s="50">
        <v>4168.6024328249814</v>
      </c>
      <c r="BK10" s="50">
        <v>3732.0738946621632</v>
      </c>
      <c r="BL10" s="50">
        <v>0.11696674569792619</v>
      </c>
      <c r="BM10" s="50">
        <v>0</v>
      </c>
      <c r="BN10" s="50">
        <v>0</v>
      </c>
      <c r="BO10" s="50">
        <v>585502.75162695744</v>
      </c>
      <c r="BP10" s="50">
        <v>5747.2900162695742</v>
      </c>
      <c r="BQ10" s="50" t="s">
        <v>325</v>
      </c>
      <c r="BR10" s="50">
        <v>5855.0275162695743</v>
      </c>
      <c r="BS10" s="50">
        <v>0.087197408191480363</v>
      </c>
      <c r="BT10" s="50">
        <v>-926.94999999999993</v>
      </c>
      <c r="BU10" s="50">
        <v>584575.80162695749</v>
      </c>
      <c r="BV10" s="50">
        <v>-1000</v>
      </c>
      <c r="BW10" s="50">
        <v>583575.80162695749</v>
      </c>
      <c r="BX10" s="50">
        <v>10773.75</v>
      </c>
      <c r="BY10" s="50">
        <v>572802.05162695749</v>
      </c>
      <c r="CA10" s="511">
        <f>BO10-BX10</f>
        <v>574729.00162695744</v>
      </c>
      <c r="CB10" s="511">
        <f>IF(E10&gt;0,CA10,0)</f>
        <v>574729.00162695744</v>
      </c>
      <c r="CC10" s="511">
        <f>IF(F10&gt;0,CA10,0)</f>
        <v>0</v>
      </c>
      <c r="CE10" s="40">
        <v>8732083</v>
      </c>
      <c r="CF10" s="50">
        <v>585502.75162695744</v>
      </c>
    </row>
    <row r="11" spans="1:84">
      <c r="A11" s="40">
        <v>139537</v>
      </c>
      <c r="B11" s="40">
        <v>8733383</v>
      </c>
      <c r="C11" s="40" t="s">
        <v>229</v>
      </c>
      <c r="D11" s="507">
        <v>199</v>
      </c>
      <c r="E11" s="507">
        <v>199</v>
      </c>
      <c r="F11" s="507">
        <v>0</v>
      </c>
      <c r="G11" s="50">
        <v>640183</v>
      </c>
      <c r="H11" s="50">
        <v>0</v>
      </c>
      <c r="I11" s="50">
        <v>0</v>
      </c>
      <c r="J11" s="50">
        <v>26789.999999999989</v>
      </c>
      <c r="K11" s="50">
        <v>0</v>
      </c>
      <c r="L11" s="50">
        <v>35399.999999999978</v>
      </c>
      <c r="M11" s="50">
        <v>0</v>
      </c>
      <c r="N11" s="50">
        <v>7040.00000000002</v>
      </c>
      <c r="O11" s="50">
        <v>6750.0000000000218</v>
      </c>
      <c r="P11" s="50">
        <v>2519.9999999999982</v>
      </c>
      <c r="Q11" s="50">
        <v>2299.9999999999982</v>
      </c>
      <c r="R11" s="50">
        <v>0</v>
      </c>
      <c r="S11" s="50">
        <v>0</v>
      </c>
      <c r="T11" s="50">
        <v>0</v>
      </c>
      <c r="U11" s="50">
        <v>0</v>
      </c>
      <c r="V11" s="50">
        <v>0</v>
      </c>
      <c r="W11" s="50">
        <v>0</v>
      </c>
      <c r="X11" s="50">
        <v>0</v>
      </c>
      <c r="Y11" s="50">
        <v>0</v>
      </c>
      <c r="Z11" s="50">
        <v>8448.8728323699379</v>
      </c>
      <c r="AA11" s="50">
        <v>0</v>
      </c>
      <c r="AB11" s="50">
        <v>0</v>
      </c>
      <c r="AC11" s="50">
        <v>63121.403508771924</v>
      </c>
      <c r="AD11" s="50">
        <v>0</v>
      </c>
      <c r="AE11" s="50">
        <v>0</v>
      </c>
      <c r="AF11" s="50">
        <v>0</v>
      </c>
      <c r="AG11" s="50">
        <v>121300</v>
      </c>
      <c r="AH11" s="50">
        <v>0</v>
      </c>
      <c r="AI11" s="50">
        <v>0</v>
      </c>
      <c r="AJ11" s="50">
        <v>0</v>
      </c>
      <c r="AK11" s="50">
        <v>7096.6</v>
      </c>
      <c r="AL11" s="50">
        <v>0</v>
      </c>
      <c r="AM11" s="50">
        <v>0</v>
      </c>
      <c r="AN11" s="50">
        <v>0</v>
      </c>
      <c r="AO11" s="50">
        <v>0</v>
      </c>
      <c r="AP11" s="50">
        <v>0</v>
      </c>
      <c r="AQ11" s="50">
        <v>0</v>
      </c>
      <c r="AR11" s="50">
        <v>0</v>
      </c>
      <c r="AS11" s="50">
        <v>0</v>
      </c>
      <c r="AT11" s="50">
        <v>640183</v>
      </c>
      <c r="AU11" s="50">
        <v>152370.27634114184</v>
      </c>
      <c r="AV11" s="50">
        <v>128396.6</v>
      </c>
      <c r="AW11" s="50">
        <v>68357.941143859673</v>
      </c>
      <c r="AX11" s="50">
        <v>920949.87634114188</v>
      </c>
      <c r="AY11" s="50">
        <v>913853.2763411419</v>
      </c>
      <c r="AZ11" s="50">
        <v>4265</v>
      </c>
      <c r="BA11" s="50">
        <v>848735</v>
      </c>
      <c r="BB11" s="50">
        <v>0</v>
      </c>
      <c r="BC11" s="50">
        <v>0</v>
      </c>
      <c r="BD11" s="50">
        <v>920949.87634114188</v>
      </c>
      <c r="BE11" s="50">
        <v>920949.87634114188</v>
      </c>
      <c r="BF11" s="50">
        <v>0</v>
      </c>
      <c r="BG11" s="50">
        <v>855831.6</v>
      </c>
      <c r="BH11" s="50">
        <v>727435</v>
      </c>
      <c r="BI11" s="50">
        <v>792553.2763411419</v>
      </c>
      <c r="BJ11" s="50">
        <v>3982.6797806087534</v>
      </c>
      <c r="BK11" s="50">
        <v>3813.9118151960784</v>
      </c>
      <c r="BL11" s="50">
        <v>0.04425062077739688</v>
      </c>
      <c r="BM11" s="50">
        <v>0</v>
      </c>
      <c r="BN11" s="50">
        <v>0</v>
      </c>
      <c r="BO11" s="50">
        <v>920949.87634114188</v>
      </c>
      <c r="BP11" s="50">
        <v>4592.2275193022206</v>
      </c>
      <c r="BQ11" s="50" t="s">
        <v>325</v>
      </c>
      <c r="BR11" s="50">
        <v>4627.8888258348834</v>
      </c>
      <c r="BS11" s="50">
        <v>0.041541562670310839</v>
      </c>
      <c r="BT11" s="50">
        <v>0</v>
      </c>
      <c r="BU11" s="50">
        <v>920949.87634114188</v>
      </c>
      <c r="BV11" s="50">
        <v>0</v>
      </c>
      <c r="BW11" s="50">
        <v>920949.87634114188</v>
      </c>
      <c r="BX11" s="50">
        <v>7096.6</v>
      </c>
      <c r="BY11" s="50">
        <v>913853.2763411419</v>
      </c>
      <c r="CA11" s="511">
        <f>BO11-BX11</f>
        <v>913853.2763411419</v>
      </c>
      <c r="CB11" s="511">
        <f>IF(E11&gt;0,CA11,0)</f>
        <v>913853.2763411419</v>
      </c>
      <c r="CC11" s="511">
        <f>IF(F11&gt;0,CA11,0)</f>
        <v>0</v>
      </c>
      <c r="CE11" s="40">
        <v>8733383</v>
      </c>
      <c r="CF11" s="50">
        <v>920949.87634114188</v>
      </c>
    </row>
    <row r="12" spans="1:84">
      <c r="A12" s="40">
        <v>110664</v>
      </c>
      <c r="B12" s="40">
        <v>8732118</v>
      </c>
      <c r="C12" s="40" t="s">
        <v>58</v>
      </c>
      <c r="D12" s="507">
        <v>392</v>
      </c>
      <c r="E12" s="507">
        <v>392</v>
      </c>
      <c r="F12" s="507">
        <v>0</v>
      </c>
      <c r="G12" s="50">
        <v>1261064</v>
      </c>
      <c r="H12" s="50">
        <v>0</v>
      </c>
      <c r="I12" s="50">
        <v>0</v>
      </c>
      <c r="J12" s="50">
        <v>70030.000000000087</v>
      </c>
      <c r="K12" s="50">
        <v>0</v>
      </c>
      <c r="L12" s="50">
        <v>92039.999999999913</v>
      </c>
      <c r="M12" s="50">
        <v>0</v>
      </c>
      <c r="N12" s="50">
        <v>42459.999999999978</v>
      </c>
      <c r="O12" s="50">
        <v>25110.000000000033</v>
      </c>
      <c r="P12" s="50">
        <v>3780.0000000000023</v>
      </c>
      <c r="Q12" s="50">
        <v>0</v>
      </c>
      <c r="R12" s="50">
        <v>0</v>
      </c>
      <c r="S12" s="50">
        <v>0</v>
      </c>
      <c r="T12" s="50">
        <v>0</v>
      </c>
      <c r="U12" s="50">
        <v>0</v>
      </c>
      <c r="V12" s="50">
        <v>0</v>
      </c>
      <c r="W12" s="50">
        <v>0</v>
      </c>
      <c r="X12" s="50">
        <v>0</v>
      </c>
      <c r="Y12" s="50">
        <v>0</v>
      </c>
      <c r="Z12" s="50">
        <v>25631.21661721067</v>
      </c>
      <c r="AA12" s="50">
        <v>0</v>
      </c>
      <c r="AB12" s="50">
        <v>0</v>
      </c>
      <c r="AC12" s="50">
        <v>173967.78877887785</v>
      </c>
      <c r="AD12" s="50">
        <v>0</v>
      </c>
      <c r="AE12" s="50">
        <v>2294.0000000000023</v>
      </c>
      <c r="AF12" s="50">
        <v>0</v>
      </c>
      <c r="AG12" s="50">
        <v>121300</v>
      </c>
      <c r="AH12" s="50">
        <v>0</v>
      </c>
      <c r="AI12" s="50">
        <v>0</v>
      </c>
      <c r="AJ12" s="50">
        <v>0</v>
      </c>
      <c r="AK12" s="50">
        <v>32500</v>
      </c>
      <c r="AL12" s="50">
        <v>0</v>
      </c>
      <c r="AM12" s="50">
        <v>0</v>
      </c>
      <c r="AN12" s="50">
        <v>0</v>
      </c>
      <c r="AO12" s="50">
        <v>0</v>
      </c>
      <c r="AP12" s="50">
        <v>0</v>
      </c>
      <c r="AQ12" s="50">
        <v>0</v>
      </c>
      <c r="AR12" s="50">
        <v>0</v>
      </c>
      <c r="AS12" s="50">
        <v>0</v>
      </c>
      <c r="AT12" s="50">
        <v>1261064</v>
      </c>
      <c r="AU12" s="50">
        <v>435313.00539608853</v>
      </c>
      <c r="AV12" s="50">
        <v>153800</v>
      </c>
      <c r="AW12" s="50">
        <v>178134.97773399341</v>
      </c>
      <c r="AX12" s="50">
        <v>1850177.0053960886</v>
      </c>
      <c r="AY12" s="50">
        <v>1817677.0053960886</v>
      </c>
      <c r="AZ12" s="50">
        <v>4265</v>
      </c>
      <c r="BA12" s="50">
        <v>1671880</v>
      </c>
      <c r="BB12" s="50">
        <v>0</v>
      </c>
      <c r="BC12" s="50">
        <v>0</v>
      </c>
      <c r="BD12" s="50">
        <v>1850177.0053960886</v>
      </c>
      <c r="BE12" s="50">
        <v>1850177.0053960886</v>
      </c>
      <c r="BF12" s="50">
        <v>0</v>
      </c>
      <c r="BG12" s="50">
        <v>1704380</v>
      </c>
      <c r="BH12" s="50">
        <v>1550580</v>
      </c>
      <c r="BI12" s="50">
        <v>1696377.0053960886</v>
      </c>
      <c r="BJ12" s="50">
        <v>4327.4923607043074</v>
      </c>
      <c r="BK12" s="50">
        <v>4239.435184615385</v>
      </c>
      <c r="BL12" s="50">
        <v>0.020770968832941668</v>
      </c>
      <c r="BM12" s="50">
        <v>0</v>
      </c>
      <c r="BN12" s="50">
        <v>0</v>
      </c>
      <c r="BO12" s="50">
        <v>1850177.0053960886</v>
      </c>
      <c r="BP12" s="50">
        <v>4636.9311362145118</v>
      </c>
      <c r="BQ12" s="50" t="s">
        <v>325</v>
      </c>
      <c r="BR12" s="50">
        <v>4719.8392994798178</v>
      </c>
      <c r="BS12" s="50">
        <v>0.018569046779691956</v>
      </c>
      <c r="BT12" s="50">
        <v>-3907.2500000000005</v>
      </c>
      <c r="BU12" s="50">
        <v>1846269.7553960886</v>
      </c>
      <c r="BV12" s="50">
        <v>-3920</v>
      </c>
      <c r="BW12" s="50">
        <v>1842349.7553960886</v>
      </c>
      <c r="BX12" s="50">
        <v>32500</v>
      </c>
      <c r="BY12" s="50">
        <v>1809849.7553960886</v>
      </c>
      <c r="CA12" s="511">
        <f>BO12-BX12</f>
        <v>1817677.0053960886</v>
      </c>
      <c r="CB12" s="511">
        <f>IF(E12&gt;0,CA12,0)</f>
        <v>1817677.0053960886</v>
      </c>
      <c r="CC12" s="511">
        <f>IF(F12&gt;0,CA12,0)</f>
        <v>0</v>
      </c>
      <c r="CE12" s="40">
        <v>8732118</v>
      </c>
      <c r="CF12" s="50">
        <v>1850177.0053960886</v>
      </c>
    </row>
    <row r="13" spans="1:84">
      <c r="A13" s="40">
        <v>143440</v>
      </c>
      <c r="B13" s="40">
        <v>8733000</v>
      </c>
      <c r="C13" s="40" t="s">
        <v>215</v>
      </c>
      <c r="D13" s="507">
        <v>93</v>
      </c>
      <c r="E13" s="507">
        <v>93</v>
      </c>
      <c r="F13" s="507">
        <v>0</v>
      </c>
      <c r="G13" s="50">
        <v>299181</v>
      </c>
      <c r="H13" s="50">
        <v>0</v>
      </c>
      <c r="I13" s="50">
        <v>0</v>
      </c>
      <c r="J13" s="50">
        <v>469.99999999999955</v>
      </c>
      <c r="K13" s="50">
        <v>0</v>
      </c>
      <c r="L13" s="50">
        <v>589.99999999999943</v>
      </c>
      <c r="M13" s="50">
        <v>0</v>
      </c>
      <c r="N13" s="50">
        <v>0</v>
      </c>
      <c r="O13" s="50">
        <v>0</v>
      </c>
      <c r="P13" s="50">
        <v>0</v>
      </c>
      <c r="Q13" s="50">
        <v>0</v>
      </c>
      <c r="R13" s="50">
        <v>0</v>
      </c>
      <c r="S13" s="50">
        <v>0</v>
      </c>
      <c r="T13" s="50">
        <v>0</v>
      </c>
      <c r="U13" s="50">
        <v>0</v>
      </c>
      <c r="V13" s="50">
        <v>0</v>
      </c>
      <c r="W13" s="50">
        <v>0</v>
      </c>
      <c r="X13" s="50">
        <v>0</v>
      </c>
      <c r="Y13" s="50">
        <v>0</v>
      </c>
      <c r="Z13" s="50">
        <v>7596.8674698795148</v>
      </c>
      <c r="AA13" s="50">
        <v>0</v>
      </c>
      <c r="AB13" s="50">
        <v>0</v>
      </c>
      <c r="AC13" s="50">
        <v>30595.822784810127</v>
      </c>
      <c r="AD13" s="50">
        <v>0</v>
      </c>
      <c r="AE13" s="50">
        <v>0</v>
      </c>
      <c r="AF13" s="50">
        <v>0</v>
      </c>
      <c r="AG13" s="50">
        <v>121300</v>
      </c>
      <c r="AH13" s="50">
        <v>37225.233644859814</v>
      </c>
      <c r="AI13" s="50">
        <v>0</v>
      </c>
      <c r="AJ13" s="50">
        <v>0</v>
      </c>
      <c r="AK13" s="50">
        <v>2718.4</v>
      </c>
      <c r="AL13" s="50">
        <v>0</v>
      </c>
      <c r="AM13" s="50">
        <v>0</v>
      </c>
      <c r="AN13" s="50">
        <v>0</v>
      </c>
      <c r="AO13" s="50">
        <v>0</v>
      </c>
      <c r="AP13" s="50">
        <v>0</v>
      </c>
      <c r="AQ13" s="50">
        <v>0</v>
      </c>
      <c r="AR13" s="50">
        <v>0</v>
      </c>
      <c r="AS13" s="50">
        <v>0</v>
      </c>
      <c r="AT13" s="50">
        <v>299181</v>
      </c>
      <c r="AU13" s="50">
        <v>39252.690254689645</v>
      </c>
      <c r="AV13" s="50">
        <v>161243.6336448598</v>
      </c>
      <c r="AW13" s="50">
        <v>24226.494807594936</v>
      </c>
      <c r="AX13" s="50">
        <v>499677.32389954943</v>
      </c>
      <c r="AY13" s="50">
        <v>496958.92389954941</v>
      </c>
      <c r="AZ13" s="50">
        <v>4265</v>
      </c>
      <c r="BA13" s="50">
        <v>396645</v>
      </c>
      <c r="BB13" s="50">
        <v>0</v>
      </c>
      <c r="BC13" s="50">
        <v>0</v>
      </c>
      <c r="BD13" s="50">
        <v>499677.32389954943</v>
      </c>
      <c r="BE13" s="50">
        <v>499677.32389954943</v>
      </c>
      <c r="BF13" s="50">
        <v>0</v>
      </c>
      <c r="BG13" s="50">
        <v>399363.4</v>
      </c>
      <c r="BH13" s="50">
        <v>238119.76635514022</v>
      </c>
      <c r="BI13" s="50">
        <v>338433.6902546896</v>
      </c>
      <c r="BJ13" s="50">
        <v>3639.0719382224688</v>
      </c>
      <c r="BK13" s="50">
        <v>3194.5065832157156</v>
      </c>
      <c r="BL13" s="50">
        <v>0.13916557797769077</v>
      </c>
      <c r="BM13" s="50">
        <v>0</v>
      </c>
      <c r="BN13" s="50">
        <v>0</v>
      </c>
      <c r="BO13" s="50">
        <v>499677.32389954943</v>
      </c>
      <c r="BP13" s="50">
        <v>5343.644343005908</v>
      </c>
      <c r="BQ13" s="50" t="s">
        <v>325</v>
      </c>
      <c r="BR13" s="50">
        <v>5372.8744505327895</v>
      </c>
      <c r="BS13" s="50">
        <v>0.11013248151986077</v>
      </c>
      <c r="BT13" s="50">
        <v>0</v>
      </c>
      <c r="BU13" s="50">
        <v>499677.32389954943</v>
      </c>
      <c r="BV13" s="50">
        <v>0</v>
      </c>
      <c r="BW13" s="50">
        <v>499677.32389954943</v>
      </c>
      <c r="BX13" s="50">
        <v>2718.4</v>
      </c>
      <c r="BY13" s="50">
        <v>496958.92389954941</v>
      </c>
      <c r="CA13" s="511">
        <f>BO13-BX13</f>
        <v>496958.92389954941</v>
      </c>
      <c r="CB13" s="511">
        <f>IF(E13&gt;0,CA13,0)</f>
        <v>496958.92389954941</v>
      </c>
      <c r="CC13" s="511">
        <f>IF(F13&gt;0,CA13,0)</f>
        <v>0</v>
      </c>
      <c r="CE13" s="40">
        <v>8733000</v>
      </c>
      <c r="CF13" s="50">
        <v>499677.32389954943</v>
      </c>
    </row>
    <row r="14" spans="1:84">
      <c r="A14" s="40">
        <v>145801</v>
      </c>
      <c r="B14" s="40">
        <v>8732058</v>
      </c>
      <c r="C14" s="40" t="s">
        <v>179</v>
      </c>
      <c r="D14" s="507">
        <v>279</v>
      </c>
      <c r="E14" s="507">
        <v>279</v>
      </c>
      <c r="F14" s="507">
        <v>0</v>
      </c>
      <c r="G14" s="50">
        <v>897543</v>
      </c>
      <c r="H14" s="50">
        <v>0</v>
      </c>
      <c r="I14" s="50">
        <v>0</v>
      </c>
      <c r="J14" s="50">
        <v>9870.0000000000036</v>
      </c>
      <c r="K14" s="50">
        <v>0</v>
      </c>
      <c r="L14" s="50">
        <v>12980.000000000004</v>
      </c>
      <c r="M14" s="50">
        <v>0</v>
      </c>
      <c r="N14" s="50">
        <v>0</v>
      </c>
      <c r="O14" s="50">
        <v>271.94945848375471</v>
      </c>
      <c r="P14" s="50">
        <v>1269.0974729241887</v>
      </c>
      <c r="Q14" s="50">
        <v>0</v>
      </c>
      <c r="R14" s="50">
        <v>0</v>
      </c>
      <c r="S14" s="50">
        <v>0</v>
      </c>
      <c r="T14" s="50">
        <v>0</v>
      </c>
      <c r="U14" s="50">
        <v>0</v>
      </c>
      <c r="V14" s="50">
        <v>0</v>
      </c>
      <c r="W14" s="50">
        <v>0</v>
      </c>
      <c r="X14" s="50">
        <v>0</v>
      </c>
      <c r="Y14" s="50">
        <v>0</v>
      </c>
      <c r="Z14" s="50">
        <v>15255</v>
      </c>
      <c r="AA14" s="50">
        <v>0</v>
      </c>
      <c r="AB14" s="50">
        <v>0</v>
      </c>
      <c r="AC14" s="50">
        <v>69466.271186440674</v>
      </c>
      <c r="AD14" s="50">
        <v>0</v>
      </c>
      <c r="AE14" s="50">
        <v>0</v>
      </c>
      <c r="AF14" s="50">
        <v>0</v>
      </c>
      <c r="AG14" s="50">
        <v>121300</v>
      </c>
      <c r="AH14" s="50">
        <v>0</v>
      </c>
      <c r="AI14" s="50">
        <v>0</v>
      </c>
      <c r="AJ14" s="50">
        <v>0</v>
      </c>
      <c r="AK14" s="50">
        <v>7259.8</v>
      </c>
      <c r="AL14" s="50">
        <v>0</v>
      </c>
      <c r="AM14" s="50">
        <v>0</v>
      </c>
      <c r="AN14" s="50">
        <v>0</v>
      </c>
      <c r="AO14" s="50">
        <v>0</v>
      </c>
      <c r="AP14" s="50">
        <v>0</v>
      </c>
      <c r="AQ14" s="50">
        <v>0</v>
      </c>
      <c r="AR14" s="50">
        <v>0</v>
      </c>
      <c r="AS14" s="50">
        <v>0</v>
      </c>
      <c r="AT14" s="50">
        <v>897543</v>
      </c>
      <c r="AU14" s="50">
        <v>109112.31811784863</v>
      </c>
      <c r="AV14" s="50">
        <v>128559.8</v>
      </c>
      <c r="AW14" s="50">
        <v>67709.844761842978</v>
      </c>
      <c r="AX14" s="50">
        <v>1135215.1181178486</v>
      </c>
      <c r="AY14" s="50">
        <v>1127955.3181178486</v>
      </c>
      <c r="AZ14" s="50">
        <v>4265</v>
      </c>
      <c r="BA14" s="50">
        <v>1189935</v>
      </c>
      <c r="BB14" s="50">
        <v>61979.6818821514</v>
      </c>
      <c r="BC14" s="50">
        <v>0</v>
      </c>
      <c r="BD14" s="50">
        <v>1197194.8</v>
      </c>
      <c r="BE14" s="50">
        <v>1197194.8</v>
      </c>
      <c r="BF14" s="50">
        <v>0</v>
      </c>
      <c r="BG14" s="50">
        <v>1197194.8</v>
      </c>
      <c r="BH14" s="50">
        <v>1068635</v>
      </c>
      <c r="BI14" s="50">
        <v>1068635</v>
      </c>
      <c r="BJ14" s="50">
        <v>3830.2329749103942</v>
      </c>
      <c r="BK14" s="50">
        <v>3763.1615120274914</v>
      </c>
      <c r="BL14" s="50">
        <v>0.017823168808602758</v>
      </c>
      <c r="BM14" s="50">
        <v>0.0021768311913972424</v>
      </c>
      <c r="BN14" s="50">
        <v>2285.5030927835273</v>
      </c>
      <c r="BO14" s="50">
        <v>1199480.3030927835</v>
      </c>
      <c r="BP14" s="50">
        <v>4273.1917673576472</v>
      </c>
      <c r="BQ14" s="50" t="s">
        <v>325</v>
      </c>
      <c r="BR14" s="50">
        <v>4299.2125558881135</v>
      </c>
      <c r="BS14" s="50">
        <v>0.022417588708246283</v>
      </c>
      <c r="BT14" s="50">
        <v>0</v>
      </c>
      <c r="BU14" s="50">
        <v>1199480.3030927835</v>
      </c>
      <c r="BV14" s="50">
        <v>0</v>
      </c>
      <c r="BW14" s="50">
        <v>1199480.3030927835</v>
      </c>
      <c r="BX14" s="50">
        <v>7259.8</v>
      </c>
      <c r="BY14" s="50">
        <v>1192220.5030927835</v>
      </c>
      <c r="CA14" s="511">
        <f>BO14-BX14</f>
        <v>1192220.5030927835</v>
      </c>
      <c r="CB14" s="511">
        <f>IF(E14&gt;0,CA14,0)</f>
        <v>1192220.5030927835</v>
      </c>
      <c r="CC14" s="511">
        <f>IF(F14&gt;0,CA14,0)</f>
        <v>0</v>
      </c>
      <c r="CE14" s="40">
        <v>8732058</v>
      </c>
      <c r="CF14" s="50">
        <v>1199480.3030927835</v>
      </c>
    </row>
    <row r="15" spans="1:84">
      <c r="A15" s="40">
        <v>110814</v>
      </c>
      <c r="B15" s="40">
        <v>8733067</v>
      </c>
      <c r="C15" s="40" t="s">
        <v>117</v>
      </c>
      <c r="D15" s="507">
        <v>140</v>
      </c>
      <c r="E15" s="507">
        <v>140</v>
      </c>
      <c r="F15" s="507">
        <v>0</v>
      </c>
      <c r="G15" s="50">
        <v>450380</v>
      </c>
      <c r="H15" s="50">
        <v>0</v>
      </c>
      <c r="I15" s="50">
        <v>0</v>
      </c>
      <c r="J15" s="50">
        <v>4230.0000000000009</v>
      </c>
      <c r="K15" s="50">
        <v>0</v>
      </c>
      <c r="L15" s="50">
        <v>7670.0000000000045</v>
      </c>
      <c r="M15" s="50">
        <v>0</v>
      </c>
      <c r="N15" s="50">
        <v>0</v>
      </c>
      <c r="O15" s="50">
        <v>0</v>
      </c>
      <c r="P15" s="50">
        <v>0</v>
      </c>
      <c r="Q15" s="50">
        <v>0</v>
      </c>
      <c r="R15" s="50">
        <v>0</v>
      </c>
      <c r="S15" s="50">
        <v>0</v>
      </c>
      <c r="T15" s="50">
        <v>0</v>
      </c>
      <c r="U15" s="50">
        <v>0</v>
      </c>
      <c r="V15" s="50">
        <v>0</v>
      </c>
      <c r="W15" s="50">
        <v>0</v>
      </c>
      <c r="X15" s="50">
        <v>0</v>
      </c>
      <c r="Y15" s="50">
        <v>0</v>
      </c>
      <c r="Z15" s="50">
        <v>1275.8064516129018</v>
      </c>
      <c r="AA15" s="50">
        <v>0</v>
      </c>
      <c r="AB15" s="50">
        <v>0</v>
      </c>
      <c r="AC15" s="50">
        <v>42541.176470588238</v>
      </c>
      <c r="AD15" s="50">
        <v>0</v>
      </c>
      <c r="AE15" s="50">
        <v>0</v>
      </c>
      <c r="AF15" s="50">
        <v>0</v>
      </c>
      <c r="AG15" s="50">
        <v>121300</v>
      </c>
      <c r="AH15" s="50">
        <v>7196.2616822429854</v>
      </c>
      <c r="AI15" s="50">
        <v>0</v>
      </c>
      <c r="AJ15" s="50">
        <v>0</v>
      </c>
      <c r="AK15" s="50">
        <v>12801.75</v>
      </c>
      <c r="AL15" s="50">
        <v>0</v>
      </c>
      <c r="AM15" s="50">
        <v>0</v>
      </c>
      <c r="AN15" s="50">
        <v>0</v>
      </c>
      <c r="AO15" s="50">
        <v>0</v>
      </c>
      <c r="AP15" s="50">
        <v>0</v>
      </c>
      <c r="AQ15" s="50">
        <v>0</v>
      </c>
      <c r="AR15" s="50">
        <v>0</v>
      </c>
      <c r="AS15" s="50">
        <v>0</v>
      </c>
      <c r="AT15" s="50">
        <v>450380</v>
      </c>
      <c r="AU15" s="50">
        <v>55716.982922201147</v>
      </c>
      <c r="AV15" s="50">
        <v>141298.01168224297</v>
      </c>
      <c r="AW15" s="50">
        <v>36073.678941176469</v>
      </c>
      <c r="AX15" s="50">
        <v>647394.99460444413</v>
      </c>
      <c r="AY15" s="50">
        <v>634593.24460444413</v>
      </c>
      <c r="AZ15" s="50">
        <v>4265</v>
      </c>
      <c r="BA15" s="50">
        <v>597100</v>
      </c>
      <c r="BB15" s="50">
        <v>0</v>
      </c>
      <c r="BC15" s="50">
        <v>0</v>
      </c>
      <c r="BD15" s="50">
        <v>647394.99460444413</v>
      </c>
      <c r="BE15" s="50">
        <v>647394.99460444413</v>
      </c>
      <c r="BF15" s="50">
        <v>0</v>
      </c>
      <c r="BG15" s="50">
        <v>609901.75</v>
      </c>
      <c r="BH15" s="50">
        <v>468603.73831775703</v>
      </c>
      <c r="BI15" s="50">
        <v>506096.98292220116</v>
      </c>
      <c r="BJ15" s="50">
        <v>3614.9784494442938</v>
      </c>
      <c r="BK15" s="50">
        <v>3478.0996628810826</v>
      </c>
      <c r="BL15" s="50">
        <v>0.039354475095698574</v>
      </c>
      <c r="BM15" s="50">
        <v>0</v>
      </c>
      <c r="BN15" s="50">
        <v>0</v>
      </c>
      <c r="BO15" s="50">
        <v>647394.99460444413</v>
      </c>
      <c r="BP15" s="50">
        <v>4532.8088900317434</v>
      </c>
      <c r="BQ15" s="50" t="s">
        <v>325</v>
      </c>
      <c r="BR15" s="50">
        <v>4624.2499614603148</v>
      </c>
      <c r="BS15" s="50">
        <v>0.038557799714377561</v>
      </c>
      <c r="BT15" s="50">
        <v>-1189.85</v>
      </c>
      <c r="BU15" s="50">
        <v>646205.14460444415</v>
      </c>
      <c r="BV15" s="50">
        <v>-1400</v>
      </c>
      <c r="BW15" s="50">
        <v>644805.14460444415</v>
      </c>
      <c r="BX15" s="50">
        <v>12801.75</v>
      </c>
      <c r="BY15" s="50">
        <v>632003.39460444415</v>
      </c>
      <c r="CA15" s="511">
        <f>BO15-BX15</f>
        <v>634593.24460444413</v>
      </c>
      <c r="CB15" s="511">
        <f>IF(E15&gt;0,CA15,0)</f>
        <v>634593.24460444413</v>
      </c>
      <c r="CC15" s="511">
        <f>IF(F15&gt;0,CA15,0)</f>
        <v>0</v>
      </c>
      <c r="CE15" s="40">
        <v>8733067</v>
      </c>
      <c r="CF15" s="50">
        <v>647394.99460444413</v>
      </c>
    </row>
    <row r="16" spans="1:84">
      <c r="A16" s="40">
        <v>110781</v>
      </c>
      <c r="B16" s="40">
        <v>8733001</v>
      </c>
      <c r="C16" s="40" t="s">
        <v>96</v>
      </c>
      <c r="D16" s="507">
        <v>117</v>
      </c>
      <c r="E16" s="507">
        <v>117</v>
      </c>
      <c r="F16" s="507">
        <v>0</v>
      </c>
      <c r="G16" s="50">
        <v>376389</v>
      </c>
      <c r="H16" s="50">
        <v>0</v>
      </c>
      <c r="I16" s="50">
        <v>0</v>
      </c>
      <c r="J16" s="50">
        <v>7989.9999999999836</v>
      </c>
      <c r="K16" s="50">
        <v>0</v>
      </c>
      <c r="L16" s="50">
        <v>10029.999999999978</v>
      </c>
      <c r="M16" s="50">
        <v>0</v>
      </c>
      <c r="N16" s="50">
        <v>0</v>
      </c>
      <c r="O16" s="50">
        <v>0</v>
      </c>
      <c r="P16" s="50">
        <v>0</v>
      </c>
      <c r="Q16" s="50">
        <v>0</v>
      </c>
      <c r="R16" s="50">
        <v>0</v>
      </c>
      <c r="S16" s="50">
        <v>0</v>
      </c>
      <c r="T16" s="50">
        <v>0</v>
      </c>
      <c r="U16" s="50">
        <v>0</v>
      </c>
      <c r="V16" s="50">
        <v>0</v>
      </c>
      <c r="W16" s="50">
        <v>0</v>
      </c>
      <c r="X16" s="50">
        <v>0</v>
      </c>
      <c r="Y16" s="50">
        <v>0</v>
      </c>
      <c r="Z16" s="50">
        <v>5625.9574468085111</v>
      </c>
      <c r="AA16" s="50">
        <v>0</v>
      </c>
      <c r="AB16" s="50">
        <v>0</v>
      </c>
      <c r="AC16" s="50">
        <v>39305.675675675673</v>
      </c>
      <c r="AD16" s="50">
        <v>0</v>
      </c>
      <c r="AE16" s="50">
        <v>0</v>
      </c>
      <c r="AF16" s="50">
        <v>0</v>
      </c>
      <c r="AG16" s="50">
        <v>121300</v>
      </c>
      <c r="AH16" s="50">
        <v>20171.562082777033</v>
      </c>
      <c r="AI16" s="50">
        <v>0</v>
      </c>
      <c r="AJ16" s="50">
        <v>0</v>
      </c>
      <c r="AK16" s="50">
        <v>15047.25</v>
      </c>
      <c r="AL16" s="50">
        <v>0</v>
      </c>
      <c r="AM16" s="50">
        <v>0</v>
      </c>
      <c r="AN16" s="50">
        <v>0</v>
      </c>
      <c r="AO16" s="50">
        <v>0</v>
      </c>
      <c r="AP16" s="50">
        <v>0</v>
      </c>
      <c r="AQ16" s="50">
        <v>0</v>
      </c>
      <c r="AR16" s="50">
        <v>0</v>
      </c>
      <c r="AS16" s="50">
        <v>0</v>
      </c>
      <c r="AT16" s="50">
        <v>376389</v>
      </c>
      <c r="AU16" s="50">
        <v>62951.633122484149</v>
      </c>
      <c r="AV16" s="50">
        <v>156518.81208277703</v>
      </c>
      <c r="AW16" s="50">
        <v>32033.04077297297</v>
      </c>
      <c r="AX16" s="50">
        <v>595859.44520526123</v>
      </c>
      <c r="AY16" s="50">
        <v>580812.19520526123</v>
      </c>
      <c r="AZ16" s="50">
        <v>4265</v>
      </c>
      <c r="BA16" s="50">
        <v>499005</v>
      </c>
      <c r="BB16" s="50">
        <v>0</v>
      </c>
      <c r="BC16" s="50">
        <v>0</v>
      </c>
      <c r="BD16" s="50">
        <v>595859.44520526123</v>
      </c>
      <c r="BE16" s="50">
        <v>595859.44520526123</v>
      </c>
      <c r="BF16" s="50">
        <v>0</v>
      </c>
      <c r="BG16" s="50">
        <v>514052.25</v>
      </c>
      <c r="BH16" s="50">
        <v>357533.43791722297</v>
      </c>
      <c r="BI16" s="50">
        <v>439340.6331224842</v>
      </c>
      <c r="BJ16" s="50">
        <v>3755.0481463460187</v>
      </c>
      <c r="BK16" s="50">
        <v>3466.6659548794619</v>
      </c>
      <c r="BL16" s="50">
        <v>0.083187187695615186</v>
      </c>
      <c r="BM16" s="50">
        <v>0</v>
      </c>
      <c r="BN16" s="50">
        <v>0</v>
      </c>
      <c r="BO16" s="50">
        <v>595859.44520526123</v>
      </c>
      <c r="BP16" s="50">
        <v>4964.2067966261648</v>
      </c>
      <c r="BQ16" s="50" t="s">
        <v>325</v>
      </c>
      <c r="BR16" s="50">
        <v>5092.8157709851384</v>
      </c>
      <c r="BS16" s="50">
        <v>0.030254790161298173</v>
      </c>
      <c r="BT16" s="50">
        <v>-1038.4499999999998</v>
      </c>
      <c r="BU16" s="50">
        <v>594820.99520526128</v>
      </c>
      <c r="BV16" s="50">
        <v>-1170</v>
      </c>
      <c r="BW16" s="50">
        <v>593650.99520526128</v>
      </c>
      <c r="BX16" s="50">
        <v>15047.25</v>
      </c>
      <c r="BY16" s="50">
        <v>578603.74520526128</v>
      </c>
      <c r="CA16" s="511">
        <f>BO16-BX16</f>
        <v>580812.19520526123</v>
      </c>
      <c r="CB16" s="511">
        <f>IF(E16&gt;0,CA16,0)</f>
        <v>580812.19520526123</v>
      </c>
      <c r="CC16" s="511">
        <f>IF(F16&gt;0,CA16,0)</f>
        <v>0</v>
      </c>
      <c r="CE16" s="40">
        <v>8733001</v>
      </c>
      <c r="CF16" s="50">
        <v>595859.44520526123</v>
      </c>
    </row>
    <row r="17" spans="1:84">
      <c r="A17" s="40">
        <v>110829</v>
      </c>
      <c r="B17" s="40">
        <v>8733301</v>
      </c>
      <c r="C17" s="40" t="s">
        <v>122</v>
      </c>
      <c r="D17" s="507">
        <v>110</v>
      </c>
      <c r="E17" s="507">
        <v>110</v>
      </c>
      <c r="F17" s="507">
        <v>0</v>
      </c>
      <c r="G17" s="50">
        <v>353870</v>
      </c>
      <c r="H17" s="50">
        <v>0</v>
      </c>
      <c r="I17" s="50">
        <v>0</v>
      </c>
      <c r="J17" s="50">
        <v>2350.0000000000023</v>
      </c>
      <c r="K17" s="50">
        <v>0</v>
      </c>
      <c r="L17" s="50">
        <v>3539.9999999999973</v>
      </c>
      <c r="M17" s="50">
        <v>0</v>
      </c>
      <c r="N17" s="50">
        <v>0</v>
      </c>
      <c r="O17" s="50">
        <v>0</v>
      </c>
      <c r="P17" s="50">
        <v>0</v>
      </c>
      <c r="Q17" s="50">
        <v>0</v>
      </c>
      <c r="R17" s="50">
        <v>0</v>
      </c>
      <c r="S17" s="50">
        <v>0</v>
      </c>
      <c r="T17" s="50">
        <v>0</v>
      </c>
      <c r="U17" s="50">
        <v>0</v>
      </c>
      <c r="V17" s="50">
        <v>0</v>
      </c>
      <c r="W17" s="50">
        <v>0</v>
      </c>
      <c r="X17" s="50">
        <v>0</v>
      </c>
      <c r="Y17" s="50">
        <v>0</v>
      </c>
      <c r="Z17" s="50">
        <v>7047.9381443298907</v>
      </c>
      <c r="AA17" s="50">
        <v>0</v>
      </c>
      <c r="AB17" s="50">
        <v>0</v>
      </c>
      <c r="AC17" s="50">
        <v>21431.034482758623</v>
      </c>
      <c r="AD17" s="50">
        <v>0</v>
      </c>
      <c r="AE17" s="50">
        <v>369.99999999999676</v>
      </c>
      <c r="AF17" s="50">
        <v>0</v>
      </c>
      <c r="AG17" s="50">
        <v>121300</v>
      </c>
      <c r="AH17" s="50">
        <v>15854.906542056066</v>
      </c>
      <c r="AI17" s="50">
        <v>0</v>
      </c>
      <c r="AJ17" s="50">
        <v>0</v>
      </c>
      <c r="AK17" s="50">
        <v>2210</v>
      </c>
      <c r="AL17" s="50">
        <v>0</v>
      </c>
      <c r="AM17" s="50">
        <v>0</v>
      </c>
      <c r="AN17" s="50">
        <v>0</v>
      </c>
      <c r="AO17" s="50">
        <v>0</v>
      </c>
      <c r="AP17" s="50">
        <v>0</v>
      </c>
      <c r="AQ17" s="50">
        <v>0</v>
      </c>
      <c r="AR17" s="50">
        <v>0</v>
      </c>
      <c r="AS17" s="50">
        <v>0</v>
      </c>
      <c r="AT17" s="50">
        <v>353870</v>
      </c>
      <c r="AU17" s="50">
        <v>34738.972627088515</v>
      </c>
      <c r="AV17" s="50">
        <v>139364.90654205607</v>
      </c>
      <c r="AW17" s="50">
        <v>24031.388034482759</v>
      </c>
      <c r="AX17" s="50">
        <v>527973.87916914467</v>
      </c>
      <c r="AY17" s="50">
        <v>525763.87916914467</v>
      </c>
      <c r="AZ17" s="50">
        <v>4265</v>
      </c>
      <c r="BA17" s="50">
        <v>469150</v>
      </c>
      <c r="BB17" s="50">
        <v>0</v>
      </c>
      <c r="BC17" s="50">
        <v>0</v>
      </c>
      <c r="BD17" s="50">
        <v>527973.87916914467</v>
      </c>
      <c r="BE17" s="50">
        <v>527973.87916914455</v>
      </c>
      <c r="BF17" s="50">
        <v>0</v>
      </c>
      <c r="BG17" s="50">
        <v>471360</v>
      </c>
      <c r="BH17" s="50">
        <v>331995.09345794393</v>
      </c>
      <c r="BI17" s="50">
        <v>388608.9726270886</v>
      </c>
      <c r="BJ17" s="50">
        <v>3532.8088420644417</v>
      </c>
      <c r="BK17" s="50">
        <v>3296.8083248344069</v>
      </c>
      <c r="BL17" s="50">
        <v>0.071584542981244961</v>
      </c>
      <c r="BM17" s="50">
        <v>0</v>
      </c>
      <c r="BN17" s="50">
        <v>0</v>
      </c>
      <c r="BO17" s="50">
        <v>527973.87916914467</v>
      </c>
      <c r="BP17" s="50">
        <v>4779.6716288104062</v>
      </c>
      <c r="BQ17" s="50" t="s">
        <v>325</v>
      </c>
      <c r="BR17" s="50">
        <v>4799.7625379013152</v>
      </c>
      <c r="BS17" s="50">
        <v>0.03223681685443891</v>
      </c>
      <c r="BT17" s="50">
        <v>-925.24999999999989</v>
      </c>
      <c r="BU17" s="50">
        <v>527048.62916914467</v>
      </c>
      <c r="BV17" s="50">
        <v>-1100</v>
      </c>
      <c r="BW17" s="50">
        <v>525948.62916914467</v>
      </c>
      <c r="BX17" s="50">
        <v>2210</v>
      </c>
      <c r="BY17" s="50">
        <v>523738.62916914467</v>
      </c>
      <c r="CA17" s="511">
        <f>BO17-BX17</f>
        <v>525763.87916914467</v>
      </c>
      <c r="CB17" s="511">
        <f>IF(E17&gt;0,CA17,0)</f>
        <v>525763.87916914467</v>
      </c>
      <c r="CC17" s="511">
        <f>IF(F17&gt;0,CA17,0)</f>
        <v>0</v>
      </c>
      <c r="CE17" s="40">
        <v>8733301</v>
      </c>
      <c r="CF17" s="50">
        <v>527973.87916914467</v>
      </c>
    </row>
    <row r="18" spans="1:84">
      <c r="A18" s="40">
        <v>110602</v>
      </c>
      <c r="B18" s="40">
        <v>8732002</v>
      </c>
      <c r="C18" s="40" t="s">
        <v>27</v>
      </c>
      <c r="D18" s="507">
        <v>379</v>
      </c>
      <c r="E18" s="507">
        <v>379</v>
      </c>
      <c r="F18" s="507">
        <v>0</v>
      </c>
      <c r="G18" s="50">
        <v>1219243</v>
      </c>
      <c r="H18" s="50">
        <v>0</v>
      </c>
      <c r="I18" s="50">
        <v>0</v>
      </c>
      <c r="J18" s="50">
        <v>34780.000000000029</v>
      </c>
      <c r="K18" s="50">
        <v>0</v>
      </c>
      <c r="L18" s="50">
        <v>44249.999999999891</v>
      </c>
      <c r="M18" s="50">
        <v>0</v>
      </c>
      <c r="N18" s="50">
        <v>660</v>
      </c>
      <c r="O18" s="50">
        <v>0</v>
      </c>
      <c r="P18" s="50">
        <v>0</v>
      </c>
      <c r="Q18" s="50">
        <v>0</v>
      </c>
      <c r="R18" s="50">
        <v>0</v>
      </c>
      <c r="S18" s="50">
        <v>0</v>
      </c>
      <c r="T18" s="50">
        <v>0</v>
      </c>
      <c r="U18" s="50">
        <v>0</v>
      </c>
      <c r="V18" s="50">
        <v>0</v>
      </c>
      <c r="W18" s="50">
        <v>0</v>
      </c>
      <c r="X18" s="50">
        <v>0</v>
      </c>
      <c r="Y18" s="50">
        <v>0</v>
      </c>
      <c r="Z18" s="50">
        <v>4542.2575757575723</v>
      </c>
      <c r="AA18" s="50">
        <v>0</v>
      </c>
      <c r="AB18" s="50">
        <v>0</v>
      </c>
      <c r="AC18" s="50">
        <v>120191.90322580644</v>
      </c>
      <c r="AD18" s="50">
        <v>0</v>
      </c>
      <c r="AE18" s="50">
        <v>7640.4999999999918</v>
      </c>
      <c r="AF18" s="50">
        <v>0</v>
      </c>
      <c r="AG18" s="50">
        <v>121300</v>
      </c>
      <c r="AH18" s="50">
        <v>0</v>
      </c>
      <c r="AI18" s="50">
        <v>0</v>
      </c>
      <c r="AJ18" s="50">
        <v>0</v>
      </c>
      <c r="AK18" s="50">
        <v>25096.5</v>
      </c>
      <c r="AL18" s="50">
        <v>0</v>
      </c>
      <c r="AM18" s="50">
        <v>0</v>
      </c>
      <c r="AN18" s="50">
        <v>0</v>
      </c>
      <c r="AO18" s="50">
        <v>0</v>
      </c>
      <c r="AP18" s="50">
        <v>0</v>
      </c>
      <c r="AQ18" s="50">
        <v>0</v>
      </c>
      <c r="AR18" s="50">
        <v>0</v>
      </c>
      <c r="AS18" s="50">
        <v>0</v>
      </c>
      <c r="AT18" s="50">
        <v>1219243</v>
      </c>
      <c r="AU18" s="50">
        <v>212064.66080156394</v>
      </c>
      <c r="AV18" s="50">
        <v>146396.5</v>
      </c>
      <c r="AW18" s="50">
        <v>103394.28774838708</v>
      </c>
      <c r="AX18" s="50">
        <v>1577704.1608015639</v>
      </c>
      <c r="AY18" s="50">
        <v>1552607.6608015639</v>
      </c>
      <c r="AZ18" s="50">
        <v>4265</v>
      </c>
      <c r="BA18" s="50">
        <v>1616435</v>
      </c>
      <c r="BB18" s="50">
        <v>63827.339198436122</v>
      </c>
      <c r="BC18" s="50">
        <v>0</v>
      </c>
      <c r="BD18" s="50">
        <v>1641531.5</v>
      </c>
      <c r="BE18" s="50">
        <v>1641531.5000000002</v>
      </c>
      <c r="BF18" s="50">
        <v>0</v>
      </c>
      <c r="BG18" s="50">
        <v>1641531.5</v>
      </c>
      <c r="BH18" s="50">
        <v>1495135</v>
      </c>
      <c r="BI18" s="50">
        <v>1495135</v>
      </c>
      <c r="BJ18" s="50">
        <v>3944.9472295514511</v>
      </c>
      <c r="BK18" s="50">
        <v>3847.6712328767121</v>
      </c>
      <c r="BL18" s="50">
        <v>0.025281784951779924</v>
      </c>
      <c r="BM18" s="50">
        <v>0</v>
      </c>
      <c r="BN18" s="50">
        <v>0</v>
      </c>
      <c r="BO18" s="50">
        <v>1641531.5</v>
      </c>
      <c r="BP18" s="50">
        <v>4265</v>
      </c>
      <c r="BQ18" s="50" t="s">
        <v>325</v>
      </c>
      <c r="BR18" s="50">
        <v>4331.2176781002636</v>
      </c>
      <c r="BS18" s="50">
        <v>0.019408060636322277</v>
      </c>
      <c r="BT18" s="50">
        <v>-3451.9</v>
      </c>
      <c r="BU18" s="50">
        <v>1638079.6</v>
      </c>
      <c r="BV18" s="50">
        <v>-3790</v>
      </c>
      <c r="BW18" s="50">
        <v>1634289.6</v>
      </c>
      <c r="BX18" s="50">
        <v>25096.5</v>
      </c>
      <c r="BY18" s="50">
        <v>1609193.1</v>
      </c>
      <c r="CA18" s="511">
        <f>BO18-BX18</f>
        <v>1616435</v>
      </c>
      <c r="CB18" s="511">
        <f>IF(E18&gt;0,CA18,0)</f>
        <v>1616435</v>
      </c>
      <c r="CC18" s="511">
        <f>IF(F18&gt;0,CA18,0)</f>
        <v>0</v>
      </c>
      <c r="CE18" s="40">
        <v>8732002</v>
      </c>
      <c r="CF18" s="50">
        <v>1641531.5</v>
      </c>
    </row>
    <row r="19" spans="1:84">
      <c r="A19" s="40">
        <v>137427</v>
      </c>
      <c r="B19" s="40">
        <v>8735401</v>
      </c>
      <c r="C19" s="40" t="s">
        <v>261</v>
      </c>
      <c r="D19" s="507">
        <v>681</v>
      </c>
      <c r="E19" s="507">
        <v>0</v>
      </c>
      <c r="F19" s="507">
        <v>681</v>
      </c>
      <c r="G19" s="50">
        <v>0</v>
      </c>
      <c r="H19" s="50">
        <v>1877904</v>
      </c>
      <c r="I19" s="50">
        <v>1364904</v>
      </c>
      <c r="J19" s="50">
        <v>0</v>
      </c>
      <c r="K19" s="50">
        <v>36190.000000000124</v>
      </c>
      <c r="L19" s="50">
        <v>0</v>
      </c>
      <c r="M19" s="50">
        <v>77849.999999999956</v>
      </c>
      <c r="N19" s="50">
        <v>0</v>
      </c>
      <c r="O19" s="50">
        <v>0</v>
      </c>
      <c r="P19" s="50">
        <v>0</v>
      </c>
      <c r="Q19" s="50">
        <v>0</v>
      </c>
      <c r="R19" s="50">
        <v>0</v>
      </c>
      <c r="S19" s="50">
        <v>0</v>
      </c>
      <c r="T19" s="50">
        <v>6719.99999999999</v>
      </c>
      <c r="U19" s="50">
        <v>849.99999999999909</v>
      </c>
      <c r="V19" s="50">
        <v>0</v>
      </c>
      <c r="W19" s="50">
        <v>0</v>
      </c>
      <c r="X19" s="50">
        <v>0</v>
      </c>
      <c r="Y19" s="50">
        <v>0</v>
      </c>
      <c r="Z19" s="50">
        <v>0</v>
      </c>
      <c r="AA19" s="50">
        <v>0</v>
      </c>
      <c r="AB19" s="50">
        <v>0</v>
      </c>
      <c r="AC19" s="50">
        <v>0</v>
      </c>
      <c r="AD19" s="50">
        <v>223250.98527212325</v>
      </c>
      <c r="AE19" s="50">
        <v>0</v>
      </c>
      <c r="AF19" s="50">
        <v>0</v>
      </c>
      <c r="AG19" s="50">
        <v>121300</v>
      </c>
      <c r="AH19" s="50">
        <v>0</v>
      </c>
      <c r="AI19" s="50">
        <v>0</v>
      </c>
      <c r="AJ19" s="50">
        <v>0</v>
      </c>
      <c r="AK19" s="50">
        <v>22196.2</v>
      </c>
      <c r="AL19" s="50">
        <v>0</v>
      </c>
      <c r="AM19" s="50">
        <v>0</v>
      </c>
      <c r="AN19" s="50">
        <v>0</v>
      </c>
      <c r="AO19" s="50">
        <v>0</v>
      </c>
      <c r="AP19" s="50">
        <v>0</v>
      </c>
      <c r="AQ19" s="50">
        <v>0</v>
      </c>
      <c r="AR19" s="50">
        <v>0</v>
      </c>
      <c r="AS19" s="50">
        <v>0</v>
      </c>
      <c r="AT19" s="50">
        <v>3242808</v>
      </c>
      <c r="AU19" s="50">
        <v>344860.9852721233</v>
      </c>
      <c r="AV19" s="50">
        <v>143496.2</v>
      </c>
      <c r="AW19" s="50">
        <v>239061.30403081438</v>
      </c>
      <c r="AX19" s="50">
        <v>3731165.1852721237</v>
      </c>
      <c r="AY19" s="50">
        <v>3708968.9852721235</v>
      </c>
      <c r="AZ19" s="50">
        <v>5525</v>
      </c>
      <c r="BA19" s="50">
        <v>3762525</v>
      </c>
      <c r="BB19" s="50">
        <v>0</v>
      </c>
      <c r="BC19" s="50">
        <v>53556.014727876522</v>
      </c>
      <c r="BD19" s="50">
        <v>3784721.2</v>
      </c>
      <c r="BE19" s="50">
        <v>0</v>
      </c>
      <c r="BF19" s="50">
        <v>3784721.2</v>
      </c>
      <c r="BG19" s="50">
        <v>3784721.2</v>
      </c>
      <c r="BH19" s="50">
        <v>3641225</v>
      </c>
      <c r="BI19" s="50">
        <v>3641225</v>
      </c>
      <c r="BJ19" s="50">
        <v>5346.8795888399409</v>
      </c>
      <c r="BK19" s="50">
        <v>5232.3192771084341</v>
      </c>
      <c r="BL19" s="50">
        <v>0.0218947479433665</v>
      </c>
      <c r="BM19" s="50">
        <v>0</v>
      </c>
      <c r="BN19" s="50">
        <v>0</v>
      </c>
      <c r="BO19" s="50">
        <v>3784721.2</v>
      </c>
      <c r="BP19" s="50">
        <v>5525</v>
      </c>
      <c r="BQ19" s="50" t="s">
        <v>325</v>
      </c>
      <c r="BR19" s="50">
        <v>5557.5935389133629</v>
      </c>
      <c r="BS19" s="50">
        <v>0.020036151092346355</v>
      </c>
      <c r="BT19" s="50">
        <v>0</v>
      </c>
      <c r="BU19" s="50">
        <v>3784721.2</v>
      </c>
      <c r="BV19" s="50">
        <v>0</v>
      </c>
      <c r="BW19" s="50">
        <v>3784721.2</v>
      </c>
      <c r="BX19" s="50">
        <v>22196.2</v>
      </c>
      <c r="BY19" s="50">
        <v>3762525</v>
      </c>
      <c r="CA19" s="511">
        <f>BO19-BX19</f>
        <v>3762525</v>
      </c>
      <c r="CB19" s="511">
        <f>IF(E19&gt;0,CA19,0)</f>
        <v>0</v>
      </c>
      <c r="CC19" s="511">
        <f>IF(F19&gt;0,CA19,0)</f>
        <v>3762525</v>
      </c>
      <c r="CE19" s="40">
        <v>8735401</v>
      </c>
      <c r="CF19" s="50">
        <v>3784721.2</v>
      </c>
    </row>
    <row r="20" spans="1:84">
      <c r="A20" s="40">
        <v>110643</v>
      </c>
      <c r="B20" s="40">
        <v>8732082</v>
      </c>
      <c r="C20" s="40" t="s">
        <v>51</v>
      </c>
      <c r="D20" s="507">
        <v>193</v>
      </c>
      <c r="E20" s="507">
        <v>193</v>
      </c>
      <c r="F20" s="507">
        <v>0</v>
      </c>
      <c r="G20" s="50">
        <v>620881</v>
      </c>
      <c r="H20" s="50">
        <v>0</v>
      </c>
      <c r="I20" s="50">
        <v>0</v>
      </c>
      <c r="J20" s="50">
        <v>32900.000000000029</v>
      </c>
      <c r="K20" s="50">
        <v>0</v>
      </c>
      <c r="L20" s="50">
        <v>44249.999999999993</v>
      </c>
      <c r="M20" s="50">
        <v>0</v>
      </c>
      <c r="N20" s="50">
        <v>4399.9999999999854</v>
      </c>
      <c r="O20" s="50">
        <v>11070.000000000011</v>
      </c>
      <c r="P20" s="50">
        <v>420.00000000000017</v>
      </c>
      <c r="Q20" s="50">
        <v>0</v>
      </c>
      <c r="R20" s="50">
        <v>0</v>
      </c>
      <c r="S20" s="50">
        <v>0</v>
      </c>
      <c r="T20" s="50">
        <v>0</v>
      </c>
      <c r="U20" s="50">
        <v>0</v>
      </c>
      <c r="V20" s="50">
        <v>0</v>
      </c>
      <c r="W20" s="50">
        <v>0</v>
      </c>
      <c r="X20" s="50">
        <v>0</v>
      </c>
      <c r="Y20" s="50">
        <v>0</v>
      </c>
      <c r="Z20" s="50">
        <v>3188.4502923976556</v>
      </c>
      <c r="AA20" s="50">
        <v>0</v>
      </c>
      <c r="AB20" s="50">
        <v>0</v>
      </c>
      <c r="AC20" s="50">
        <v>58416.964285714283</v>
      </c>
      <c r="AD20" s="50">
        <v>0</v>
      </c>
      <c r="AE20" s="50">
        <v>3163.4999999999973</v>
      </c>
      <c r="AF20" s="50">
        <v>0</v>
      </c>
      <c r="AG20" s="50">
        <v>121300</v>
      </c>
      <c r="AH20" s="50">
        <v>0</v>
      </c>
      <c r="AI20" s="50">
        <v>0</v>
      </c>
      <c r="AJ20" s="50">
        <v>0</v>
      </c>
      <c r="AK20" s="50">
        <v>13585.5</v>
      </c>
      <c r="AL20" s="50">
        <v>0</v>
      </c>
      <c r="AM20" s="50">
        <v>0</v>
      </c>
      <c r="AN20" s="50">
        <v>0</v>
      </c>
      <c r="AO20" s="50">
        <v>0</v>
      </c>
      <c r="AP20" s="50">
        <v>0</v>
      </c>
      <c r="AQ20" s="50">
        <v>0</v>
      </c>
      <c r="AR20" s="50">
        <v>0</v>
      </c>
      <c r="AS20" s="50">
        <v>0</v>
      </c>
      <c r="AT20" s="50">
        <v>620881</v>
      </c>
      <c r="AU20" s="50">
        <v>157808.91457811196</v>
      </c>
      <c r="AV20" s="50">
        <v>134885.5</v>
      </c>
      <c r="AW20" s="50">
        <v>65168.03895</v>
      </c>
      <c r="AX20" s="50">
        <v>913575.414578112</v>
      </c>
      <c r="AY20" s="50">
        <v>899989.914578112</v>
      </c>
      <c r="AZ20" s="50">
        <v>4265</v>
      </c>
      <c r="BA20" s="50">
        <v>823145</v>
      </c>
      <c r="BB20" s="50">
        <v>0</v>
      </c>
      <c r="BC20" s="50">
        <v>0</v>
      </c>
      <c r="BD20" s="50">
        <v>913575.414578112</v>
      </c>
      <c r="BE20" s="50">
        <v>913575.414578112</v>
      </c>
      <c r="BF20" s="50">
        <v>0</v>
      </c>
      <c r="BG20" s="50">
        <v>836730.5</v>
      </c>
      <c r="BH20" s="50">
        <v>701845</v>
      </c>
      <c r="BI20" s="50">
        <v>778689.914578112</v>
      </c>
      <c r="BJ20" s="50">
        <v>4034.662769834777</v>
      </c>
      <c r="BK20" s="50">
        <v>3730.8437581151834</v>
      </c>
      <c r="BL20" s="50">
        <v>0.081434396993639455</v>
      </c>
      <c r="BM20" s="50">
        <v>0</v>
      </c>
      <c r="BN20" s="50">
        <v>0</v>
      </c>
      <c r="BO20" s="50">
        <v>913575.414578112</v>
      </c>
      <c r="BP20" s="50">
        <v>4663.160179161202</v>
      </c>
      <c r="BQ20" s="50" t="s">
        <v>325</v>
      </c>
      <c r="BR20" s="50">
        <v>4733.5513708710469</v>
      </c>
      <c r="BS20" s="50">
        <v>0.066823851152882918</v>
      </c>
      <c r="BT20" s="50">
        <v>-1908.1000000000001</v>
      </c>
      <c r="BU20" s="50">
        <v>911667.314578112</v>
      </c>
      <c r="BV20" s="50">
        <v>-1930</v>
      </c>
      <c r="BW20" s="50">
        <v>909737.314578112</v>
      </c>
      <c r="BX20" s="50">
        <v>13585.5</v>
      </c>
      <c r="BY20" s="50">
        <v>896151.814578112</v>
      </c>
      <c r="CA20" s="511">
        <f>BO20-BX20</f>
        <v>899989.914578112</v>
      </c>
      <c r="CB20" s="511">
        <f>IF(E20&gt;0,CA20,0)</f>
        <v>899989.914578112</v>
      </c>
      <c r="CC20" s="511">
        <f>IF(F20&gt;0,CA20,0)</f>
        <v>0</v>
      </c>
      <c r="CE20" s="40">
        <v>8732082</v>
      </c>
      <c r="CF20" s="50">
        <v>913575.414578112</v>
      </c>
    </row>
    <row r="21" spans="1:84">
      <c r="A21" s="40">
        <v>110627</v>
      </c>
      <c r="B21" s="40">
        <v>8732060</v>
      </c>
      <c r="C21" s="40" t="s">
        <v>43</v>
      </c>
      <c r="D21" s="507">
        <v>96</v>
      </c>
      <c r="E21" s="507">
        <v>96</v>
      </c>
      <c r="F21" s="507">
        <v>0</v>
      </c>
      <c r="G21" s="50">
        <v>308832</v>
      </c>
      <c r="H21" s="50">
        <v>0</v>
      </c>
      <c r="I21" s="50">
        <v>0</v>
      </c>
      <c r="J21" s="50">
        <v>15980.000000000016</v>
      </c>
      <c r="K21" s="50">
        <v>0</v>
      </c>
      <c r="L21" s="50">
        <v>20649.999999999978</v>
      </c>
      <c r="M21" s="50">
        <v>0</v>
      </c>
      <c r="N21" s="50">
        <v>220.00000000000074</v>
      </c>
      <c r="O21" s="50">
        <v>22409.999999999993</v>
      </c>
      <c r="P21" s="50">
        <v>420.00000000000142</v>
      </c>
      <c r="Q21" s="50">
        <v>0</v>
      </c>
      <c r="R21" s="50">
        <v>0</v>
      </c>
      <c r="S21" s="50">
        <v>0</v>
      </c>
      <c r="T21" s="50">
        <v>0</v>
      </c>
      <c r="U21" s="50">
        <v>0</v>
      </c>
      <c r="V21" s="50">
        <v>0</v>
      </c>
      <c r="W21" s="50">
        <v>0</v>
      </c>
      <c r="X21" s="50">
        <v>0</v>
      </c>
      <c r="Y21" s="50">
        <v>0</v>
      </c>
      <c r="Z21" s="50">
        <v>661.46341463414569</v>
      </c>
      <c r="AA21" s="50">
        <v>0</v>
      </c>
      <c r="AB21" s="50">
        <v>0</v>
      </c>
      <c r="AC21" s="50">
        <v>37841.860465116282</v>
      </c>
      <c r="AD21" s="50">
        <v>0</v>
      </c>
      <c r="AE21" s="50">
        <v>222.0000000000002</v>
      </c>
      <c r="AF21" s="50">
        <v>0</v>
      </c>
      <c r="AG21" s="50">
        <v>121300</v>
      </c>
      <c r="AH21" s="50">
        <v>39506.008010680904</v>
      </c>
      <c r="AI21" s="50">
        <v>0</v>
      </c>
      <c r="AJ21" s="50">
        <v>0</v>
      </c>
      <c r="AK21" s="50">
        <v>8872.5</v>
      </c>
      <c r="AL21" s="50">
        <v>0</v>
      </c>
      <c r="AM21" s="50">
        <v>0</v>
      </c>
      <c r="AN21" s="50">
        <v>0</v>
      </c>
      <c r="AO21" s="50">
        <v>0</v>
      </c>
      <c r="AP21" s="50">
        <v>0</v>
      </c>
      <c r="AQ21" s="50">
        <v>0</v>
      </c>
      <c r="AR21" s="50">
        <v>0</v>
      </c>
      <c r="AS21" s="50">
        <v>0</v>
      </c>
      <c r="AT21" s="50">
        <v>308832</v>
      </c>
      <c r="AU21" s="50">
        <v>98405.323879750416</v>
      </c>
      <c r="AV21" s="50">
        <v>169678.5080106809</v>
      </c>
      <c r="AW21" s="50">
        <v>45593.163120930229</v>
      </c>
      <c r="AX21" s="50">
        <v>576915.83189043135</v>
      </c>
      <c r="AY21" s="50">
        <v>568043.33189043135</v>
      </c>
      <c r="AZ21" s="50">
        <v>4265</v>
      </c>
      <c r="BA21" s="50">
        <v>409440</v>
      </c>
      <c r="BB21" s="50">
        <v>0</v>
      </c>
      <c r="BC21" s="50">
        <v>0</v>
      </c>
      <c r="BD21" s="50">
        <v>576915.83189043135</v>
      </c>
      <c r="BE21" s="50">
        <v>576915.83189043135</v>
      </c>
      <c r="BF21" s="50">
        <v>0</v>
      </c>
      <c r="BG21" s="50">
        <v>418312.5</v>
      </c>
      <c r="BH21" s="50">
        <v>248633.9919893191</v>
      </c>
      <c r="BI21" s="50">
        <v>407237.32387975045</v>
      </c>
      <c r="BJ21" s="50">
        <v>4242.0554570807335</v>
      </c>
      <c r="BK21" s="50">
        <v>3915.1064454388024</v>
      </c>
      <c r="BL21" s="50">
        <v>0.083509609814781643</v>
      </c>
      <c r="BM21" s="50">
        <v>0</v>
      </c>
      <c r="BN21" s="50">
        <v>0</v>
      </c>
      <c r="BO21" s="50">
        <v>576915.83189043135</v>
      </c>
      <c r="BP21" s="50">
        <v>5917.1180405253263</v>
      </c>
      <c r="BQ21" s="50" t="s">
        <v>325</v>
      </c>
      <c r="BR21" s="50">
        <v>6009.5399155253263</v>
      </c>
      <c r="BS21" s="50">
        <v>0.074073539176879422</v>
      </c>
      <c r="BT21" s="50">
        <v>-945.30000000000007</v>
      </c>
      <c r="BU21" s="50">
        <v>575970.5318904313</v>
      </c>
      <c r="BV21" s="50">
        <v>-960</v>
      </c>
      <c r="BW21" s="50">
        <v>575010.5318904313</v>
      </c>
      <c r="BX21" s="50">
        <v>8872.5</v>
      </c>
      <c r="BY21" s="50">
        <v>566138.0318904313</v>
      </c>
      <c r="CA21" s="511">
        <f>BO21-BX21</f>
        <v>568043.33189043135</v>
      </c>
      <c r="CB21" s="511">
        <f>IF(E21&gt;0,CA21,0)</f>
        <v>568043.33189043135</v>
      </c>
      <c r="CC21" s="511">
        <f>IF(F21&gt;0,CA21,0)</f>
        <v>0</v>
      </c>
      <c r="CE21" s="40">
        <v>8732060</v>
      </c>
      <c r="CF21" s="50">
        <v>576915.83189043135</v>
      </c>
    </row>
    <row r="22" spans="1:84">
      <c r="A22" s="40">
        <v>110746</v>
      </c>
      <c r="B22" s="40">
        <v>8732312</v>
      </c>
      <c r="C22" s="40" t="s">
        <v>78</v>
      </c>
      <c r="D22" s="507">
        <v>193</v>
      </c>
      <c r="E22" s="507">
        <v>193</v>
      </c>
      <c r="F22" s="507">
        <v>0</v>
      </c>
      <c r="G22" s="50">
        <v>620881</v>
      </c>
      <c r="H22" s="50">
        <v>0</v>
      </c>
      <c r="I22" s="50">
        <v>0</v>
      </c>
      <c r="J22" s="50">
        <v>15039.999999999985</v>
      </c>
      <c r="K22" s="50">
        <v>0</v>
      </c>
      <c r="L22" s="50">
        <v>20059.999999999967</v>
      </c>
      <c r="M22" s="50">
        <v>0</v>
      </c>
      <c r="N22" s="50">
        <v>3520.0000000000009</v>
      </c>
      <c r="O22" s="50">
        <v>0</v>
      </c>
      <c r="P22" s="50">
        <v>0</v>
      </c>
      <c r="Q22" s="50">
        <v>0</v>
      </c>
      <c r="R22" s="50">
        <v>0</v>
      </c>
      <c r="S22" s="50">
        <v>0</v>
      </c>
      <c r="T22" s="50">
        <v>0</v>
      </c>
      <c r="U22" s="50">
        <v>0</v>
      </c>
      <c r="V22" s="50">
        <v>0</v>
      </c>
      <c r="W22" s="50">
        <v>0</v>
      </c>
      <c r="X22" s="50">
        <v>0</v>
      </c>
      <c r="Y22" s="50">
        <v>0</v>
      </c>
      <c r="Z22" s="50">
        <v>27261.25</v>
      </c>
      <c r="AA22" s="50">
        <v>0</v>
      </c>
      <c r="AB22" s="50">
        <v>0</v>
      </c>
      <c r="AC22" s="50">
        <v>67351.323529411777</v>
      </c>
      <c r="AD22" s="50">
        <v>0</v>
      </c>
      <c r="AE22" s="50">
        <v>0</v>
      </c>
      <c r="AF22" s="50">
        <v>0</v>
      </c>
      <c r="AG22" s="50">
        <v>121300</v>
      </c>
      <c r="AH22" s="50">
        <v>0</v>
      </c>
      <c r="AI22" s="50">
        <v>0</v>
      </c>
      <c r="AJ22" s="50">
        <v>0</v>
      </c>
      <c r="AK22" s="50">
        <v>71760</v>
      </c>
      <c r="AL22" s="50">
        <v>0</v>
      </c>
      <c r="AM22" s="50">
        <v>0</v>
      </c>
      <c r="AN22" s="50">
        <v>0</v>
      </c>
      <c r="AO22" s="50">
        <v>0</v>
      </c>
      <c r="AP22" s="50">
        <v>0</v>
      </c>
      <c r="AQ22" s="50">
        <v>0</v>
      </c>
      <c r="AR22" s="50">
        <v>0</v>
      </c>
      <c r="AS22" s="50">
        <v>0</v>
      </c>
      <c r="AT22" s="50">
        <v>620881</v>
      </c>
      <c r="AU22" s="50">
        <v>133232.57352941175</v>
      </c>
      <c r="AV22" s="50">
        <v>193060</v>
      </c>
      <c r="AW22" s="50">
        <v>56506.072758823531</v>
      </c>
      <c r="AX22" s="50">
        <v>947173.57352941181</v>
      </c>
      <c r="AY22" s="50">
        <v>875413.57352941181</v>
      </c>
      <c r="AZ22" s="50">
        <v>4265</v>
      </c>
      <c r="BA22" s="50">
        <v>823145</v>
      </c>
      <c r="BB22" s="50">
        <v>0</v>
      </c>
      <c r="BC22" s="50">
        <v>0</v>
      </c>
      <c r="BD22" s="50">
        <v>947173.57352941181</v>
      </c>
      <c r="BE22" s="50">
        <v>947173.57352941181</v>
      </c>
      <c r="BF22" s="50">
        <v>0</v>
      </c>
      <c r="BG22" s="50">
        <v>894905</v>
      </c>
      <c r="BH22" s="50">
        <v>701845</v>
      </c>
      <c r="BI22" s="50">
        <v>754113.57352941181</v>
      </c>
      <c r="BJ22" s="50">
        <v>3907.3242151782997</v>
      </c>
      <c r="BK22" s="50">
        <v>3932.2288776041664</v>
      </c>
      <c r="BL22" s="50">
        <v>-0.0063334722370078983</v>
      </c>
      <c r="BM22" s="50">
        <v>0.0263334722370079</v>
      </c>
      <c r="BN22" s="50">
        <v>19985.003315744361</v>
      </c>
      <c r="BO22" s="50">
        <v>967158.57684515615</v>
      </c>
      <c r="BP22" s="50">
        <v>4639.3708644826747</v>
      </c>
      <c r="BQ22" s="50" t="s">
        <v>325</v>
      </c>
      <c r="BR22" s="50">
        <v>5011.1843359852646</v>
      </c>
      <c r="BS22" s="50">
        <v>0.014872083306511241</v>
      </c>
      <c r="BT22" s="50">
        <v>-1731.3999999999999</v>
      </c>
      <c r="BU22" s="50">
        <v>965427.17684515612</v>
      </c>
      <c r="BV22" s="50">
        <v>-1930</v>
      </c>
      <c r="BW22" s="50">
        <v>963497.17684515612</v>
      </c>
      <c r="BX22" s="50">
        <v>71760</v>
      </c>
      <c r="BY22" s="50">
        <v>891737.17684515612</v>
      </c>
      <c r="CA22" s="511">
        <f>BO22-BX22</f>
        <v>895398.57684515615</v>
      </c>
      <c r="CB22" s="511">
        <f>IF(E22&gt;0,CA22,0)</f>
        <v>895398.57684515615</v>
      </c>
      <c r="CC22" s="511">
        <f>IF(F22&gt;0,CA22,0)</f>
        <v>0</v>
      </c>
      <c r="CE22" s="40">
        <v>8732312</v>
      </c>
      <c r="CF22" s="50">
        <v>967158.57684515615</v>
      </c>
    </row>
    <row r="23" spans="1:84">
      <c r="A23" s="40">
        <v>145425</v>
      </c>
      <c r="B23" s="40">
        <v>8732200</v>
      </c>
      <c r="C23" s="40" t="s">
        <v>198</v>
      </c>
      <c r="D23" s="507">
        <v>283</v>
      </c>
      <c r="E23" s="507">
        <v>283</v>
      </c>
      <c r="F23" s="507">
        <v>0</v>
      </c>
      <c r="G23" s="50">
        <v>910411</v>
      </c>
      <c r="H23" s="50">
        <v>0</v>
      </c>
      <c r="I23" s="50">
        <v>0</v>
      </c>
      <c r="J23" s="50">
        <v>21150.000000000029</v>
      </c>
      <c r="K23" s="50">
        <v>0</v>
      </c>
      <c r="L23" s="50">
        <v>27729.999999999989</v>
      </c>
      <c r="M23" s="50">
        <v>0</v>
      </c>
      <c r="N23" s="50">
        <v>220</v>
      </c>
      <c r="O23" s="50">
        <v>270</v>
      </c>
      <c r="P23" s="50">
        <v>0</v>
      </c>
      <c r="Q23" s="50">
        <v>0</v>
      </c>
      <c r="R23" s="50">
        <v>0</v>
      </c>
      <c r="S23" s="50">
        <v>0</v>
      </c>
      <c r="T23" s="50">
        <v>0</v>
      </c>
      <c r="U23" s="50">
        <v>0</v>
      </c>
      <c r="V23" s="50">
        <v>0</v>
      </c>
      <c r="W23" s="50">
        <v>0</v>
      </c>
      <c r="X23" s="50">
        <v>0</v>
      </c>
      <c r="Y23" s="50">
        <v>0</v>
      </c>
      <c r="Z23" s="50">
        <v>9366.2343096234326</v>
      </c>
      <c r="AA23" s="50">
        <v>0</v>
      </c>
      <c r="AB23" s="50">
        <v>0</v>
      </c>
      <c r="AC23" s="50">
        <v>64803.259911894274</v>
      </c>
      <c r="AD23" s="50">
        <v>0</v>
      </c>
      <c r="AE23" s="50">
        <v>0</v>
      </c>
      <c r="AF23" s="50">
        <v>0</v>
      </c>
      <c r="AG23" s="50">
        <v>121300</v>
      </c>
      <c r="AH23" s="50">
        <v>0</v>
      </c>
      <c r="AI23" s="50">
        <v>0</v>
      </c>
      <c r="AJ23" s="50">
        <v>0</v>
      </c>
      <c r="AK23" s="50">
        <v>5553.4</v>
      </c>
      <c r="AL23" s="50">
        <v>0</v>
      </c>
      <c r="AM23" s="50">
        <v>0</v>
      </c>
      <c r="AN23" s="50">
        <v>0</v>
      </c>
      <c r="AO23" s="50">
        <v>0</v>
      </c>
      <c r="AP23" s="50">
        <v>0</v>
      </c>
      <c r="AQ23" s="50">
        <v>0</v>
      </c>
      <c r="AR23" s="50">
        <v>0</v>
      </c>
      <c r="AS23" s="50">
        <v>0</v>
      </c>
      <c r="AT23" s="50">
        <v>910411</v>
      </c>
      <c r="AU23" s="50">
        <v>123539.49422151773</v>
      </c>
      <c r="AV23" s="50">
        <v>126853.4</v>
      </c>
      <c r="AW23" s="50">
        <v>68009.472094273122</v>
      </c>
      <c r="AX23" s="50">
        <v>1160803.8942215177</v>
      </c>
      <c r="AY23" s="50">
        <v>1155250.4942215178</v>
      </c>
      <c r="AZ23" s="50">
        <v>4265</v>
      </c>
      <c r="BA23" s="50">
        <v>1206995</v>
      </c>
      <c r="BB23" s="50">
        <v>51744.505778482184</v>
      </c>
      <c r="BC23" s="50">
        <v>0</v>
      </c>
      <c r="BD23" s="50">
        <v>1212548.4</v>
      </c>
      <c r="BE23" s="50">
        <v>1212548.4</v>
      </c>
      <c r="BF23" s="50">
        <v>0</v>
      </c>
      <c r="BG23" s="50">
        <v>1212548.4</v>
      </c>
      <c r="BH23" s="50">
        <v>1085695</v>
      </c>
      <c r="BI23" s="50">
        <v>1085695</v>
      </c>
      <c r="BJ23" s="50">
        <v>3836.3780918727916</v>
      </c>
      <c r="BK23" s="50">
        <v>3737.2992700729928</v>
      </c>
      <c r="BL23" s="50">
        <v>0.026510807575188831</v>
      </c>
      <c r="BM23" s="50">
        <v>0</v>
      </c>
      <c r="BN23" s="50">
        <v>0</v>
      </c>
      <c r="BO23" s="50">
        <v>1212548.4</v>
      </c>
      <c r="BP23" s="50">
        <v>4265</v>
      </c>
      <c r="BQ23" s="50" t="s">
        <v>325</v>
      </c>
      <c r="BR23" s="50">
        <v>4284.62332155477</v>
      </c>
      <c r="BS23" s="50">
        <v>0.020083347226556025</v>
      </c>
      <c r="BT23" s="50">
        <v>0</v>
      </c>
      <c r="BU23" s="50">
        <v>1212548.4</v>
      </c>
      <c r="BV23" s="50">
        <v>0</v>
      </c>
      <c r="BW23" s="50">
        <v>1212548.4</v>
      </c>
      <c r="BX23" s="50">
        <v>5553.4</v>
      </c>
      <c r="BY23" s="50">
        <v>1206995</v>
      </c>
      <c r="CA23" s="511">
        <f>BO23-BX23</f>
        <v>1206995</v>
      </c>
      <c r="CB23" s="511">
        <f>IF(E23&gt;0,CA23,0)</f>
        <v>1206995</v>
      </c>
      <c r="CC23" s="511">
        <f>IF(F23&gt;0,CA23,0)</f>
        <v>0</v>
      </c>
      <c r="CE23" s="40">
        <v>8732200</v>
      </c>
      <c r="CF23" s="50">
        <v>1212548.4</v>
      </c>
    </row>
    <row r="24" spans="1:84">
      <c r="A24" s="40">
        <v>136677</v>
      </c>
      <c r="B24" s="40">
        <v>8734002</v>
      </c>
      <c r="C24" s="40" t="s">
        <v>237</v>
      </c>
      <c r="D24" s="507">
        <v>1333</v>
      </c>
      <c r="E24" s="507">
        <v>0</v>
      </c>
      <c r="F24" s="507">
        <v>1333</v>
      </c>
      <c r="G24" s="50">
        <v>0</v>
      </c>
      <c r="H24" s="50">
        <v>3869208</v>
      </c>
      <c r="I24" s="50">
        <v>2453760</v>
      </c>
      <c r="J24" s="50">
        <v>0</v>
      </c>
      <c r="K24" s="50">
        <v>102459.9999999998</v>
      </c>
      <c r="L24" s="50">
        <v>0</v>
      </c>
      <c r="M24" s="50">
        <v>223169.99999999977</v>
      </c>
      <c r="N24" s="50">
        <v>0</v>
      </c>
      <c r="O24" s="50">
        <v>0</v>
      </c>
      <c r="P24" s="50">
        <v>0</v>
      </c>
      <c r="Q24" s="50">
        <v>0</v>
      </c>
      <c r="R24" s="50">
        <v>0</v>
      </c>
      <c r="S24" s="50">
        <v>0</v>
      </c>
      <c r="T24" s="50">
        <v>16000.000000000007</v>
      </c>
      <c r="U24" s="50">
        <v>8074.9999999999936</v>
      </c>
      <c r="V24" s="50">
        <v>15470.000000000027</v>
      </c>
      <c r="W24" s="50">
        <v>0</v>
      </c>
      <c r="X24" s="50">
        <v>0</v>
      </c>
      <c r="Y24" s="50">
        <v>0</v>
      </c>
      <c r="Z24" s="50">
        <v>0</v>
      </c>
      <c r="AA24" s="50">
        <v>15300.000000000005</v>
      </c>
      <c r="AB24" s="50">
        <v>0</v>
      </c>
      <c r="AC24" s="50">
        <v>0</v>
      </c>
      <c r="AD24" s="50">
        <v>454487.27662354562</v>
      </c>
      <c r="AE24" s="50">
        <v>0</v>
      </c>
      <c r="AF24" s="50">
        <v>0</v>
      </c>
      <c r="AG24" s="50">
        <v>121300</v>
      </c>
      <c r="AH24" s="50">
        <v>0</v>
      </c>
      <c r="AI24" s="50">
        <v>0</v>
      </c>
      <c r="AJ24" s="50">
        <v>0</v>
      </c>
      <c r="AK24" s="50">
        <v>69960</v>
      </c>
      <c r="AL24" s="50">
        <v>0</v>
      </c>
      <c r="AM24" s="50">
        <v>0</v>
      </c>
      <c r="AN24" s="50">
        <v>0</v>
      </c>
      <c r="AO24" s="50">
        <v>0</v>
      </c>
      <c r="AP24" s="50">
        <v>0</v>
      </c>
      <c r="AQ24" s="50">
        <v>0</v>
      </c>
      <c r="AR24" s="50">
        <v>0</v>
      </c>
      <c r="AS24" s="50">
        <v>0</v>
      </c>
      <c r="AT24" s="50">
        <v>6322968</v>
      </c>
      <c r="AU24" s="50">
        <v>834962.27662354521</v>
      </c>
      <c r="AV24" s="50">
        <v>191260</v>
      </c>
      <c r="AW24" s="50">
        <v>497458.09373278415</v>
      </c>
      <c r="AX24" s="50">
        <v>7349190.2766235452</v>
      </c>
      <c r="AY24" s="50">
        <v>7279230.2766235452</v>
      </c>
      <c r="AZ24" s="50">
        <v>5525</v>
      </c>
      <c r="BA24" s="50">
        <v>7364825</v>
      </c>
      <c r="BB24" s="50">
        <v>0</v>
      </c>
      <c r="BC24" s="50">
        <v>85594.723376454785</v>
      </c>
      <c r="BD24" s="50">
        <v>7434785</v>
      </c>
      <c r="BE24" s="50">
        <v>0</v>
      </c>
      <c r="BF24" s="50">
        <v>7434785</v>
      </c>
      <c r="BG24" s="50">
        <v>7434785</v>
      </c>
      <c r="BH24" s="50">
        <v>7243525</v>
      </c>
      <c r="BI24" s="50">
        <v>7243525</v>
      </c>
      <c r="BJ24" s="50">
        <v>5434.00225056264</v>
      </c>
      <c r="BK24" s="50">
        <v>5319.8627450980393</v>
      </c>
      <c r="BL24" s="50">
        <v>0.021455347803808318</v>
      </c>
      <c r="BM24" s="50">
        <v>0</v>
      </c>
      <c r="BN24" s="50">
        <v>0</v>
      </c>
      <c r="BO24" s="50">
        <v>7434785</v>
      </c>
      <c r="BP24" s="50">
        <v>5525</v>
      </c>
      <c r="BQ24" s="50" t="s">
        <v>325</v>
      </c>
      <c r="BR24" s="50">
        <v>5577.4831207801953</v>
      </c>
      <c r="BS24" s="50">
        <v>0.01967368894912358</v>
      </c>
      <c r="BT24" s="50">
        <v>0</v>
      </c>
      <c r="BU24" s="50">
        <v>7434785</v>
      </c>
      <c r="BV24" s="50">
        <v>0</v>
      </c>
      <c r="BW24" s="50">
        <v>7434785</v>
      </c>
      <c r="BX24" s="50">
        <v>69960</v>
      </c>
      <c r="BY24" s="50">
        <v>7364825</v>
      </c>
      <c r="CA24" s="511">
        <f>BO24-BX24</f>
        <v>7364825</v>
      </c>
      <c r="CB24" s="511">
        <f>IF(E24&gt;0,CA24,0)</f>
        <v>0</v>
      </c>
      <c r="CC24" s="511">
        <f>IF(F24&gt;0,CA24,0)</f>
        <v>7364825</v>
      </c>
      <c r="CE24" s="40">
        <v>8734002</v>
      </c>
      <c r="CF24" s="50">
        <v>7434785</v>
      </c>
    </row>
    <row r="25" spans="1:84">
      <c r="A25" s="40">
        <v>137626</v>
      </c>
      <c r="B25" s="40">
        <v>8733002</v>
      </c>
      <c r="C25" s="40" t="s">
        <v>216</v>
      </c>
      <c r="D25" s="507">
        <v>206</v>
      </c>
      <c r="E25" s="507">
        <v>206</v>
      </c>
      <c r="F25" s="507">
        <v>0</v>
      </c>
      <c r="G25" s="50">
        <v>662702</v>
      </c>
      <c r="H25" s="50">
        <v>0</v>
      </c>
      <c r="I25" s="50">
        <v>0</v>
      </c>
      <c r="J25" s="50">
        <v>7990</v>
      </c>
      <c r="K25" s="50">
        <v>0</v>
      </c>
      <c r="L25" s="50">
        <v>10030</v>
      </c>
      <c r="M25" s="50">
        <v>0</v>
      </c>
      <c r="N25" s="50">
        <v>0</v>
      </c>
      <c r="O25" s="50">
        <v>0</v>
      </c>
      <c r="P25" s="50">
        <v>0</v>
      </c>
      <c r="Q25" s="50">
        <v>0</v>
      </c>
      <c r="R25" s="50">
        <v>0</v>
      </c>
      <c r="S25" s="50">
        <v>0</v>
      </c>
      <c r="T25" s="50">
        <v>0</v>
      </c>
      <c r="U25" s="50">
        <v>0</v>
      </c>
      <c r="V25" s="50">
        <v>0</v>
      </c>
      <c r="W25" s="50">
        <v>0</v>
      </c>
      <c r="X25" s="50">
        <v>0</v>
      </c>
      <c r="Y25" s="50">
        <v>0</v>
      </c>
      <c r="Z25" s="50">
        <v>4629.1477272727307</v>
      </c>
      <c r="AA25" s="50">
        <v>0</v>
      </c>
      <c r="AB25" s="50">
        <v>0</v>
      </c>
      <c r="AC25" s="50">
        <v>31309.590643274852</v>
      </c>
      <c r="AD25" s="50">
        <v>0</v>
      </c>
      <c r="AE25" s="50">
        <v>0</v>
      </c>
      <c r="AF25" s="50">
        <v>0</v>
      </c>
      <c r="AG25" s="50">
        <v>121300</v>
      </c>
      <c r="AH25" s="50">
        <v>0</v>
      </c>
      <c r="AI25" s="50">
        <v>0</v>
      </c>
      <c r="AJ25" s="50">
        <v>0</v>
      </c>
      <c r="AK25" s="50">
        <v>4460.6</v>
      </c>
      <c r="AL25" s="50">
        <v>0</v>
      </c>
      <c r="AM25" s="50">
        <v>0</v>
      </c>
      <c r="AN25" s="50">
        <v>0</v>
      </c>
      <c r="AO25" s="50">
        <v>0</v>
      </c>
      <c r="AP25" s="50">
        <v>0</v>
      </c>
      <c r="AQ25" s="50">
        <v>0</v>
      </c>
      <c r="AR25" s="50">
        <v>0</v>
      </c>
      <c r="AS25" s="50">
        <v>0</v>
      </c>
      <c r="AT25" s="50">
        <v>662702</v>
      </c>
      <c r="AU25" s="50">
        <v>53958.73837054758</v>
      </c>
      <c r="AV25" s="50">
        <v>125760.6</v>
      </c>
      <c r="AW25" s="50">
        <v>42562.822283040936</v>
      </c>
      <c r="AX25" s="50">
        <v>842421.33837054751</v>
      </c>
      <c r="AY25" s="50">
        <v>837960.73837054754</v>
      </c>
      <c r="AZ25" s="50">
        <v>4265</v>
      </c>
      <c r="BA25" s="50">
        <v>878590</v>
      </c>
      <c r="BB25" s="50">
        <v>40629.261629452463</v>
      </c>
      <c r="BC25" s="50">
        <v>0</v>
      </c>
      <c r="BD25" s="50">
        <v>883050.6</v>
      </c>
      <c r="BE25" s="50">
        <v>883050.6</v>
      </c>
      <c r="BF25" s="50">
        <v>0</v>
      </c>
      <c r="BG25" s="50">
        <v>883050.6</v>
      </c>
      <c r="BH25" s="50">
        <v>757290</v>
      </c>
      <c r="BI25" s="50">
        <v>757290</v>
      </c>
      <c r="BJ25" s="50">
        <v>3676.1650485436894</v>
      </c>
      <c r="BK25" s="50">
        <v>3599.6172248803828</v>
      </c>
      <c r="BL25" s="50">
        <v>0.021265545440279521</v>
      </c>
      <c r="BM25" s="50">
        <v>0</v>
      </c>
      <c r="BN25" s="50">
        <v>0</v>
      </c>
      <c r="BO25" s="50">
        <v>883050.6</v>
      </c>
      <c r="BP25" s="50">
        <v>4265</v>
      </c>
      <c r="BQ25" s="50" t="s">
        <v>325</v>
      </c>
      <c r="BR25" s="50">
        <v>4286.6533980582526</v>
      </c>
      <c r="BS25" s="50">
        <v>0.020305607701815553</v>
      </c>
      <c r="BT25" s="50">
        <v>0</v>
      </c>
      <c r="BU25" s="50">
        <v>883050.6</v>
      </c>
      <c r="BV25" s="50">
        <v>0</v>
      </c>
      <c r="BW25" s="50">
        <v>883050.6</v>
      </c>
      <c r="BX25" s="50">
        <v>4460.6</v>
      </c>
      <c r="BY25" s="50">
        <v>878590</v>
      </c>
      <c r="CA25" s="511">
        <f>BO25-BX25</f>
        <v>878590</v>
      </c>
      <c r="CB25" s="511">
        <f>IF(E25&gt;0,CA25,0)</f>
        <v>878590</v>
      </c>
      <c r="CC25" s="511">
        <f>IF(F25&gt;0,CA25,0)</f>
        <v>0</v>
      </c>
      <c r="CE25" s="40">
        <v>8733002</v>
      </c>
      <c r="CF25" s="50">
        <v>883050.6</v>
      </c>
    </row>
    <row r="26" spans="1:84">
      <c r="A26" s="40">
        <v>135131</v>
      </c>
      <c r="B26" s="40">
        <v>8733942</v>
      </c>
      <c r="C26" s="40" t="s">
        <v>140</v>
      </c>
      <c r="D26" s="507">
        <v>553</v>
      </c>
      <c r="E26" s="507">
        <v>553</v>
      </c>
      <c r="F26" s="507">
        <v>0</v>
      </c>
      <c r="G26" s="50">
        <v>1779001</v>
      </c>
      <c r="H26" s="50">
        <v>0</v>
      </c>
      <c r="I26" s="50">
        <v>0</v>
      </c>
      <c r="J26" s="50">
        <v>57340.000000000022</v>
      </c>
      <c r="K26" s="50">
        <v>0</v>
      </c>
      <c r="L26" s="50">
        <v>71980.000000000029</v>
      </c>
      <c r="M26" s="50">
        <v>0</v>
      </c>
      <c r="N26" s="50">
        <v>220.79854809437427</v>
      </c>
      <c r="O26" s="50">
        <v>1083.9201451905631</v>
      </c>
      <c r="P26" s="50">
        <v>421.52450090744179</v>
      </c>
      <c r="Q26" s="50">
        <v>0</v>
      </c>
      <c r="R26" s="50">
        <v>0</v>
      </c>
      <c r="S26" s="50">
        <v>0</v>
      </c>
      <c r="T26" s="50">
        <v>0</v>
      </c>
      <c r="U26" s="50">
        <v>0</v>
      </c>
      <c r="V26" s="50">
        <v>0</v>
      </c>
      <c r="W26" s="50">
        <v>0</v>
      </c>
      <c r="X26" s="50">
        <v>0</v>
      </c>
      <c r="Y26" s="50">
        <v>0</v>
      </c>
      <c r="Z26" s="50">
        <v>4633.7182203389921</v>
      </c>
      <c r="AA26" s="50">
        <v>0</v>
      </c>
      <c r="AB26" s="50">
        <v>0</v>
      </c>
      <c r="AC26" s="50">
        <v>209828.25980392157</v>
      </c>
      <c r="AD26" s="50">
        <v>0</v>
      </c>
      <c r="AE26" s="50">
        <v>19258.500000000007</v>
      </c>
      <c r="AF26" s="50">
        <v>0</v>
      </c>
      <c r="AG26" s="50">
        <v>121300</v>
      </c>
      <c r="AH26" s="50">
        <v>0</v>
      </c>
      <c r="AI26" s="50">
        <v>0</v>
      </c>
      <c r="AJ26" s="50">
        <v>0</v>
      </c>
      <c r="AK26" s="50">
        <v>65000</v>
      </c>
      <c r="AL26" s="50">
        <v>0</v>
      </c>
      <c r="AM26" s="50">
        <v>0</v>
      </c>
      <c r="AN26" s="50">
        <v>0</v>
      </c>
      <c r="AO26" s="50">
        <v>0</v>
      </c>
      <c r="AP26" s="50">
        <v>0</v>
      </c>
      <c r="AQ26" s="50">
        <v>0</v>
      </c>
      <c r="AR26" s="50">
        <v>0</v>
      </c>
      <c r="AS26" s="50">
        <v>0</v>
      </c>
      <c r="AT26" s="50">
        <v>1779001</v>
      </c>
      <c r="AU26" s="50">
        <v>364766.721218453</v>
      </c>
      <c r="AV26" s="50">
        <v>186300</v>
      </c>
      <c r="AW26" s="50">
        <v>164084.11440811539</v>
      </c>
      <c r="AX26" s="50">
        <v>2330067.7212184528</v>
      </c>
      <c r="AY26" s="50">
        <v>2265067.7212184528</v>
      </c>
      <c r="AZ26" s="50">
        <v>4265</v>
      </c>
      <c r="BA26" s="50">
        <v>2358545</v>
      </c>
      <c r="BB26" s="50">
        <v>93477.278781547211</v>
      </c>
      <c r="BC26" s="50">
        <v>0</v>
      </c>
      <c r="BD26" s="50">
        <v>2423545</v>
      </c>
      <c r="BE26" s="50">
        <v>2423545</v>
      </c>
      <c r="BF26" s="50">
        <v>0</v>
      </c>
      <c r="BG26" s="50">
        <v>2423545</v>
      </c>
      <c r="BH26" s="50">
        <v>2237245</v>
      </c>
      <c r="BI26" s="50">
        <v>2237245</v>
      </c>
      <c r="BJ26" s="50">
        <v>4045.6509945750454</v>
      </c>
      <c r="BK26" s="50">
        <v>3948.0688336520075</v>
      </c>
      <c r="BL26" s="50">
        <v>0.024716428470365176</v>
      </c>
      <c r="BM26" s="50">
        <v>0</v>
      </c>
      <c r="BN26" s="50">
        <v>0</v>
      </c>
      <c r="BO26" s="50">
        <v>2423545</v>
      </c>
      <c r="BP26" s="50">
        <v>4265</v>
      </c>
      <c r="BQ26" s="50" t="s">
        <v>325</v>
      </c>
      <c r="BR26" s="50">
        <v>4382.54068716094</v>
      </c>
      <c r="BS26" s="50">
        <v>0.018181356728222964</v>
      </c>
      <c r="BT26" s="50">
        <v>-5101.9</v>
      </c>
      <c r="BU26" s="50">
        <v>2418443.1</v>
      </c>
      <c r="BV26" s="50">
        <v>-5530</v>
      </c>
      <c r="BW26" s="50">
        <v>2412913.1</v>
      </c>
      <c r="BX26" s="50">
        <v>65000</v>
      </c>
      <c r="BY26" s="50">
        <v>2347913.1</v>
      </c>
      <c r="CA26" s="511">
        <f>BO26-BX26</f>
        <v>2358545</v>
      </c>
      <c r="CB26" s="511">
        <f>IF(E26&gt;0,CA26,0)</f>
        <v>2358545</v>
      </c>
      <c r="CC26" s="511">
        <f>IF(F26&gt;0,CA26,0)</f>
        <v>0</v>
      </c>
      <c r="CE26" s="40">
        <v>8733942</v>
      </c>
      <c r="CF26" s="50">
        <v>2423545</v>
      </c>
    </row>
    <row r="27" spans="1:84">
      <c r="A27" s="40">
        <v>110827</v>
      </c>
      <c r="B27" s="40">
        <v>8733081</v>
      </c>
      <c r="C27" s="40" t="s">
        <v>121</v>
      </c>
      <c r="D27" s="507">
        <v>108</v>
      </c>
      <c r="E27" s="507">
        <v>108</v>
      </c>
      <c r="F27" s="507">
        <v>0</v>
      </c>
      <c r="G27" s="50">
        <v>347436</v>
      </c>
      <c r="H27" s="50">
        <v>0</v>
      </c>
      <c r="I27" s="50">
        <v>0</v>
      </c>
      <c r="J27" s="50">
        <v>5170.0000000000073</v>
      </c>
      <c r="K27" s="50">
        <v>0</v>
      </c>
      <c r="L27" s="50">
        <v>6490.0000000000091</v>
      </c>
      <c r="M27" s="50">
        <v>0</v>
      </c>
      <c r="N27" s="50">
        <v>0</v>
      </c>
      <c r="O27" s="50">
        <v>0</v>
      </c>
      <c r="P27" s="50">
        <v>0</v>
      </c>
      <c r="Q27" s="50">
        <v>0</v>
      </c>
      <c r="R27" s="50">
        <v>0</v>
      </c>
      <c r="S27" s="50">
        <v>0</v>
      </c>
      <c r="T27" s="50">
        <v>0</v>
      </c>
      <c r="U27" s="50">
        <v>0</v>
      </c>
      <c r="V27" s="50">
        <v>0</v>
      </c>
      <c r="W27" s="50">
        <v>0</v>
      </c>
      <c r="X27" s="50">
        <v>0</v>
      </c>
      <c r="Y27" s="50">
        <v>0</v>
      </c>
      <c r="Z27" s="50">
        <v>0</v>
      </c>
      <c r="AA27" s="50">
        <v>0</v>
      </c>
      <c r="AB27" s="50">
        <v>0</v>
      </c>
      <c r="AC27" s="50">
        <v>24682.247191011236</v>
      </c>
      <c r="AD27" s="50">
        <v>0</v>
      </c>
      <c r="AE27" s="50">
        <v>5315.4339622641191</v>
      </c>
      <c r="AF27" s="50">
        <v>0</v>
      </c>
      <c r="AG27" s="50">
        <v>121300</v>
      </c>
      <c r="AH27" s="50">
        <v>30694.259012016009</v>
      </c>
      <c r="AI27" s="50">
        <v>0</v>
      </c>
      <c r="AJ27" s="50">
        <v>0</v>
      </c>
      <c r="AK27" s="50">
        <v>11154</v>
      </c>
      <c r="AL27" s="50">
        <v>0</v>
      </c>
      <c r="AM27" s="50">
        <v>0</v>
      </c>
      <c r="AN27" s="50">
        <v>0</v>
      </c>
      <c r="AO27" s="50">
        <v>0</v>
      </c>
      <c r="AP27" s="50">
        <v>0</v>
      </c>
      <c r="AQ27" s="50">
        <v>0</v>
      </c>
      <c r="AR27" s="50">
        <v>0</v>
      </c>
      <c r="AS27" s="50">
        <v>0</v>
      </c>
      <c r="AT27" s="50">
        <v>347436</v>
      </c>
      <c r="AU27" s="50">
        <v>41657.681153275371</v>
      </c>
      <c r="AV27" s="50">
        <v>163148.259012016</v>
      </c>
      <c r="AW27" s="50">
        <v>25273.65540224719</v>
      </c>
      <c r="AX27" s="50">
        <v>552241.94016529131</v>
      </c>
      <c r="AY27" s="50">
        <v>541087.94016529131</v>
      </c>
      <c r="AZ27" s="50">
        <v>4265</v>
      </c>
      <c r="BA27" s="50">
        <v>460620</v>
      </c>
      <c r="BB27" s="50">
        <v>0</v>
      </c>
      <c r="BC27" s="50">
        <v>0</v>
      </c>
      <c r="BD27" s="50">
        <v>552241.94016529131</v>
      </c>
      <c r="BE27" s="50">
        <v>552241.94016529131</v>
      </c>
      <c r="BF27" s="50">
        <v>0</v>
      </c>
      <c r="BG27" s="50">
        <v>471774</v>
      </c>
      <c r="BH27" s="50">
        <v>308625.740987984</v>
      </c>
      <c r="BI27" s="50">
        <v>389093.68115327531</v>
      </c>
      <c r="BJ27" s="50">
        <v>3602.7192699377342</v>
      </c>
      <c r="BK27" s="50">
        <v>3571.415659866489</v>
      </c>
      <c r="BL27" s="50">
        <v>0.0087650425076579944</v>
      </c>
      <c r="BM27" s="50">
        <v>0.011234957492342006</v>
      </c>
      <c r="BN27" s="50">
        <v>4333.4679376171352</v>
      </c>
      <c r="BO27" s="50">
        <v>556575.4081029084</v>
      </c>
      <c r="BP27" s="50">
        <v>5050.1982231750781</v>
      </c>
      <c r="BQ27" s="50" t="s">
        <v>325</v>
      </c>
      <c r="BR27" s="50">
        <v>5153.4760009528554</v>
      </c>
      <c r="BS27" s="50">
        <v>-0.042847442965510352</v>
      </c>
      <c r="BT27" s="50">
        <v>-936.75</v>
      </c>
      <c r="BU27" s="50">
        <v>555638.6581029084</v>
      </c>
      <c r="BV27" s="50">
        <v>-1080</v>
      </c>
      <c r="BW27" s="50">
        <v>554558.6581029084</v>
      </c>
      <c r="BX27" s="50">
        <v>11154</v>
      </c>
      <c r="BY27" s="50">
        <v>543404.6581029084</v>
      </c>
      <c r="CA27" s="511">
        <f>BO27-BX27</f>
        <v>545421.4081029084</v>
      </c>
      <c r="CB27" s="511">
        <f>IF(E27&gt;0,CA27,0)</f>
        <v>545421.4081029084</v>
      </c>
      <c r="CC27" s="511">
        <f>IF(F27&gt;0,CA27,0)</f>
        <v>0</v>
      </c>
      <c r="CE27" s="40">
        <v>8733081</v>
      </c>
      <c r="CF27" s="50">
        <v>556575.4081029084</v>
      </c>
    </row>
    <row r="28" spans="1:84">
      <c r="A28" s="40">
        <v>137639</v>
      </c>
      <c r="B28" s="40">
        <v>8733063</v>
      </c>
      <c r="C28" s="40" t="s">
        <v>221</v>
      </c>
      <c r="D28" s="507">
        <v>343</v>
      </c>
      <c r="E28" s="507">
        <v>343</v>
      </c>
      <c r="F28" s="507">
        <v>0</v>
      </c>
      <c r="G28" s="50">
        <v>1103431</v>
      </c>
      <c r="H28" s="50">
        <v>0</v>
      </c>
      <c r="I28" s="50">
        <v>0</v>
      </c>
      <c r="J28" s="50">
        <v>18799.999999999956</v>
      </c>
      <c r="K28" s="50">
        <v>0</v>
      </c>
      <c r="L28" s="50">
        <v>24780.000000000055</v>
      </c>
      <c r="M28" s="50">
        <v>0</v>
      </c>
      <c r="N28" s="50">
        <v>219.99999999999986</v>
      </c>
      <c r="O28" s="50">
        <v>0</v>
      </c>
      <c r="P28" s="50">
        <v>0</v>
      </c>
      <c r="Q28" s="50">
        <v>0</v>
      </c>
      <c r="R28" s="50">
        <v>0</v>
      </c>
      <c r="S28" s="50">
        <v>0</v>
      </c>
      <c r="T28" s="50">
        <v>0</v>
      </c>
      <c r="U28" s="50">
        <v>0</v>
      </c>
      <c r="V28" s="50">
        <v>0</v>
      </c>
      <c r="W28" s="50">
        <v>0</v>
      </c>
      <c r="X28" s="50">
        <v>0</v>
      </c>
      <c r="Y28" s="50">
        <v>0</v>
      </c>
      <c r="Z28" s="50">
        <v>2654.72602739726</v>
      </c>
      <c r="AA28" s="50">
        <v>0</v>
      </c>
      <c r="AB28" s="50">
        <v>0</v>
      </c>
      <c r="AC28" s="50">
        <v>85790.6719367589</v>
      </c>
      <c r="AD28" s="50">
        <v>0</v>
      </c>
      <c r="AE28" s="50">
        <v>445.29824561402813</v>
      </c>
      <c r="AF28" s="50">
        <v>0</v>
      </c>
      <c r="AG28" s="50">
        <v>121300</v>
      </c>
      <c r="AH28" s="50">
        <v>0</v>
      </c>
      <c r="AI28" s="50">
        <v>0</v>
      </c>
      <c r="AJ28" s="50">
        <v>0</v>
      </c>
      <c r="AK28" s="50">
        <v>4434.4</v>
      </c>
      <c r="AL28" s="50">
        <v>0</v>
      </c>
      <c r="AM28" s="50">
        <v>0</v>
      </c>
      <c r="AN28" s="50">
        <v>0</v>
      </c>
      <c r="AO28" s="50">
        <v>0</v>
      </c>
      <c r="AP28" s="50">
        <v>0</v>
      </c>
      <c r="AQ28" s="50">
        <v>0</v>
      </c>
      <c r="AR28" s="50">
        <v>0</v>
      </c>
      <c r="AS28" s="50">
        <v>0</v>
      </c>
      <c r="AT28" s="50">
        <v>1103431</v>
      </c>
      <c r="AU28" s="50">
        <v>132690.69620977019</v>
      </c>
      <c r="AV28" s="50">
        <v>125734.4</v>
      </c>
      <c r="AW28" s="50">
        <v>83417.17491146244</v>
      </c>
      <c r="AX28" s="50">
        <v>1361856.09620977</v>
      </c>
      <c r="AY28" s="50">
        <v>1357421.6962097702</v>
      </c>
      <c r="AZ28" s="50">
        <v>4265</v>
      </c>
      <c r="BA28" s="50">
        <v>1462895</v>
      </c>
      <c r="BB28" s="50">
        <v>105473.30379022984</v>
      </c>
      <c r="BC28" s="50">
        <v>0</v>
      </c>
      <c r="BD28" s="50">
        <v>1467329.4</v>
      </c>
      <c r="BE28" s="50">
        <v>1467329.3999999997</v>
      </c>
      <c r="BF28" s="50">
        <v>0</v>
      </c>
      <c r="BG28" s="50">
        <v>1467329.4</v>
      </c>
      <c r="BH28" s="50">
        <v>1341595</v>
      </c>
      <c r="BI28" s="50">
        <v>1341595</v>
      </c>
      <c r="BJ28" s="50">
        <v>3911.3556851311955</v>
      </c>
      <c r="BK28" s="50">
        <v>3812.4242424242425</v>
      </c>
      <c r="BL28" s="50">
        <v>0.025949746517204116</v>
      </c>
      <c r="BM28" s="50">
        <v>0</v>
      </c>
      <c r="BN28" s="50">
        <v>0</v>
      </c>
      <c r="BO28" s="50">
        <v>1467329.4</v>
      </c>
      <c r="BP28" s="50">
        <v>4265</v>
      </c>
      <c r="BQ28" s="50" t="s">
        <v>325</v>
      </c>
      <c r="BR28" s="50">
        <v>4277.9282798833819</v>
      </c>
      <c r="BS28" s="50">
        <v>0.020148315695516894</v>
      </c>
      <c r="BT28" s="50">
        <v>0</v>
      </c>
      <c r="BU28" s="50">
        <v>1467329.4</v>
      </c>
      <c r="BV28" s="50">
        <v>0</v>
      </c>
      <c r="BW28" s="50">
        <v>1467329.4</v>
      </c>
      <c r="BX28" s="50">
        <v>4434.4</v>
      </c>
      <c r="BY28" s="50">
        <v>1462895</v>
      </c>
      <c r="CA28" s="511">
        <f>BO28-BX28</f>
        <v>1462895</v>
      </c>
      <c r="CB28" s="511">
        <f>IF(E28&gt;0,CA28,0)</f>
        <v>1462895</v>
      </c>
      <c r="CC28" s="511">
        <f>IF(F28&gt;0,CA28,0)</f>
        <v>0</v>
      </c>
      <c r="CE28" s="40">
        <v>8733063</v>
      </c>
      <c r="CF28" s="50">
        <v>1467329.4</v>
      </c>
    </row>
    <row r="29" spans="1:84">
      <c r="A29" s="40">
        <v>110783</v>
      </c>
      <c r="B29" s="40">
        <v>8733004</v>
      </c>
      <c r="C29" s="40" t="s">
        <v>97</v>
      </c>
      <c r="D29" s="507">
        <v>93</v>
      </c>
      <c r="E29" s="507">
        <v>93</v>
      </c>
      <c r="F29" s="507">
        <v>0</v>
      </c>
      <c r="G29" s="50">
        <v>299181</v>
      </c>
      <c r="H29" s="50">
        <v>0</v>
      </c>
      <c r="I29" s="50">
        <v>0</v>
      </c>
      <c r="J29" s="50">
        <v>5639.9999999999945</v>
      </c>
      <c r="K29" s="50">
        <v>0</v>
      </c>
      <c r="L29" s="50">
        <v>7079.9999999999927</v>
      </c>
      <c r="M29" s="50">
        <v>0</v>
      </c>
      <c r="N29" s="50">
        <v>0</v>
      </c>
      <c r="O29" s="50">
        <v>0</v>
      </c>
      <c r="P29" s="50">
        <v>0</v>
      </c>
      <c r="Q29" s="50">
        <v>0</v>
      </c>
      <c r="R29" s="50">
        <v>0</v>
      </c>
      <c r="S29" s="50">
        <v>0</v>
      </c>
      <c r="T29" s="50">
        <v>0</v>
      </c>
      <c r="U29" s="50">
        <v>0</v>
      </c>
      <c r="V29" s="50">
        <v>0</v>
      </c>
      <c r="W29" s="50">
        <v>0</v>
      </c>
      <c r="X29" s="50">
        <v>0</v>
      </c>
      <c r="Y29" s="50">
        <v>0</v>
      </c>
      <c r="Z29" s="50">
        <v>1236.3529411764714</v>
      </c>
      <c r="AA29" s="50">
        <v>0</v>
      </c>
      <c r="AB29" s="50">
        <v>0</v>
      </c>
      <c r="AC29" s="50">
        <v>21018</v>
      </c>
      <c r="AD29" s="50">
        <v>0</v>
      </c>
      <c r="AE29" s="50">
        <v>0</v>
      </c>
      <c r="AF29" s="50">
        <v>0</v>
      </c>
      <c r="AG29" s="50">
        <v>121300</v>
      </c>
      <c r="AH29" s="50">
        <v>41708.945260347122</v>
      </c>
      <c r="AI29" s="50">
        <v>0</v>
      </c>
      <c r="AJ29" s="50">
        <v>0</v>
      </c>
      <c r="AK29" s="50">
        <v>17238</v>
      </c>
      <c r="AL29" s="50">
        <v>0</v>
      </c>
      <c r="AM29" s="50">
        <v>0</v>
      </c>
      <c r="AN29" s="50">
        <v>0</v>
      </c>
      <c r="AO29" s="50">
        <v>0</v>
      </c>
      <c r="AP29" s="50">
        <v>0</v>
      </c>
      <c r="AQ29" s="50">
        <v>0</v>
      </c>
      <c r="AR29" s="50">
        <v>0</v>
      </c>
      <c r="AS29" s="50">
        <v>0</v>
      </c>
      <c r="AT29" s="50">
        <v>299181</v>
      </c>
      <c r="AU29" s="50">
        <v>34974.352941176461</v>
      </c>
      <c r="AV29" s="50">
        <v>180246.94526034713</v>
      </c>
      <c r="AW29" s="50">
        <v>21889.2594</v>
      </c>
      <c r="AX29" s="50">
        <v>514402.2982015236</v>
      </c>
      <c r="AY29" s="50">
        <v>497164.2982015236</v>
      </c>
      <c r="AZ29" s="50">
        <v>4265</v>
      </c>
      <c r="BA29" s="50">
        <v>396645</v>
      </c>
      <c r="BB29" s="50">
        <v>0</v>
      </c>
      <c r="BC29" s="50">
        <v>0</v>
      </c>
      <c r="BD29" s="50">
        <v>514402.2982015236</v>
      </c>
      <c r="BE29" s="50">
        <v>514402.2982015236</v>
      </c>
      <c r="BF29" s="50">
        <v>0</v>
      </c>
      <c r="BG29" s="50">
        <v>413883</v>
      </c>
      <c r="BH29" s="50">
        <v>233636.05473965287</v>
      </c>
      <c r="BI29" s="50">
        <v>334155.3529411765</v>
      </c>
      <c r="BJ29" s="50">
        <v>3593.0683111954463</v>
      </c>
      <c r="BK29" s="50">
        <v>3001.6216670338222</v>
      </c>
      <c r="BL29" s="50">
        <v>0.19704236901584163</v>
      </c>
      <c r="BM29" s="50">
        <v>0</v>
      </c>
      <c r="BN29" s="50">
        <v>0</v>
      </c>
      <c r="BO29" s="50">
        <v>514402.2982015236</v>
      </c>
      <c r="BP29" s="50">
        <v>5345.8526688335869</v>
      </c>
      <c r="BQ29" s="50" t="s">
        <v>325</v>
      </c>
      <c r="BR29" s="50">
        <v>5531.2075075432649</v>
      </c>
      <c r="BS29" s="50">
        <v>0.18426696257637598</v>
      </c>
      <c r="BT29" s="50">
        <v>-818.39999999999986</v>
      </c>
      <c r="BU29" s="50">
        <v>513583.89820152358</v>
      </c>
      <c r="BV29" s="50">
        <v>-930</v>
      </c>
      <c r="BW29" s="50">
        <v>512653.89820152358</v>
      </c>
      <c r="BX29" s="50">
        <v>17238</v>
      </c>
      <c r="BY29" s="50">
        <v>495415.89820152358</v>
      </c>
      <c r="CA29" s="511">
        <f>BO29-BX29</f>
        <v>497164.2982015236</v>
      </c>
      <c r="CB29" s="511">
        <f>IF(E29&gt;0,CA29,0)</f>
        <v>497164.2982015236</v>
      </c>
      <c r="CC29" s="511">
        <f>IF(F29&gt;0,CA29,0)</f>
        <v>0</v>
      </c>
      <c r="CE29" s="40">
        <v>8733004</v>
      </c>
      <c r="CF29" s="50">
        <v>514402.2982015236</v>
      </c>
    </row>
    <row r="30" spans="1:84">
      <c r="A30" s="40">
        <v>139843</v>
      </c>
      <c r="B30" s="40">
        <v>8732076</v>
      </c>
      <c r="C30" s="40" t="s">
        <v>185</v>
      </c>
      <c r="D30" s="507">
        <v>355</v>
      </c>
      <c r="E30" s="507">
        <v>355</v>
      </c>
      <c r="F30" s="507">
        <v>0</v>
      </c>
      <c r="G30" s="50">
        <v>1142035</v>
      </c>
      <c r="H30" s="50">
        <v>0</v>
      </c>
      <c r="I30" s="50">
        <v>0</v>
      </c>
      <c r="J30" s="50">
        <v>62040.000000000015</v>
      </c>
      <c r="K30" s="50">
        <v>0</v>
      </c>
      <c r="L30" s="50">
        <v>81419.999999999971</v>
      </c>
      <c r="M30" s="50">
        <v>0</v>
      </c>
      <c r="N30" s="50">
        <v>8360.0000000000182</v>
      </c>
      <c r="O30" s="50">
        <v>4590.0000000000027</v>
      </c>
      <c r="P30" s="50">
        <v>22259.999999999949</v>
      </c>
      <c r="Q30" s="50">
        <v>8740.0000000000036</v>
      </c>
      <c r="R30" s="50">
        <v>0</v>
      </c>
      <c r="S30" s="50">
        <v>0</v>
      </c>
      <c r="T30" s="50">
        <v>0</v>
      </c>
      <c r="U30" s="50">
        <v>0</v>
      </c>
      <c r="V30" s="50">
        <v>0</v>
      </c>
      <c r="W30" s="50">
        <v>0</v>
      </c>
      <c r="X30" s="50">
        <v>0</v>
      </c>
      <c r="Y30" s="50">
        <v>0</v>
      </c>
      <c r="Z30" s="50">
        <v>8357.2916666666733</v>
      </c>
      <c r="AA30" s="50">
        <v>0</v>
      </c>
      <c r="AB30" s="50">
        <v>0</v>
      </c>
      <c r="AC30" s="50">
        <v>100641.87279151943</v>
      </c>
      <c r="AD30" s="50">
        <v>0</v>
      </c>
      <c r="AE30" s="50">
        <v>0</v>
      </c>
      <c r="AF30" s="50">
        <v>0</v>
      </c>
      <c r="AG30" s="50">
        <v>121300</v>
      </c>
      <c r="AH30" s="50">
        <v>0</v>
      </c>
      <c r="AI30" s="50">
        <v>0</v>
      </c>
      <c r="AJ30" s="50">
        <v>0</v>
      </c>
      <c r="AK30" s="50">
        <v>7380.6</v>
      </c>
      <c r="AL30" s="50">
        <v>0</v>
      </c>
      <c r="AM30" s="50">
        <v>0</v>
      </c>
      <c r="AN30" s="50">
        <v>0</v>
      </c>
      <c r="AO30" s="50">
        <v>0</v>
      </c>
      <c r="AP30" s="50">
        <v>0</v>
      </c>
      <c r="AQ30" s="50">
        <v>0</v>
      </c>
      <c r="AR30" s="50">
        <v>0</v>
      </c>
      <c r="AS30" s="50">
        <v>0</v>
      </c>
      <c r="AT30" s="50">
        <v>1142035</v>
      </c>
      <c r="AU30" s="50">
        <v>296409.16445818607</v>
      </c>
      <c r="AV30" s="50">
        <v>128680.6</v>
      </c>
      <c r="AW30" s="50">
        <v>127748.60687985865</v>
      </c>
      <c r="AX30" s="50">
        <v>1567124.7644581862</v>
      </c>
      <c r="AY30" s="50">
        <v>1559744.1644581861</v>
      </c>
      <c r="AZ30" s="50">
        <v>4265</v>
      </c>
      <c r="BA30" s="50">
        <v>1514075</v>
      </c>
      <c r="BB30" s="50">
        <v>0</v>
      </c>
      <c r="BC30" s="50">
        <v>0</v>
      </c>
      <c r="BD30" s="50">
        <v>1567124.7644581862</v>
      </c>
      <c r="BE30" s="50">
        <v>1567124.7644581862</v>
      </c>
      <c r="BF30" s="50">
        <v>0</v>
      </c>
      <c r="BG30" s="50">
        <v>1521455.6</v>
      </c>
      <c r="BH30" s="50">
        <v>1392775</v>
      </c>
      <c r="BI30" s="50">
        <v>1438444.1644581861</v>
      </c>
      <c r="BJ30" s="50">
        <v>4051.955392839961</v>
      </c>
      <c r="BK30" s="50">
        <v>3978.7261167567563</v>
      </c>
      <c r="BL30" s="50">
        <v>0.018405206574735853</v>
      </c>
      <c r="BM30" s="50">
        <v>0.0015947934252641474</v>
      </c>
      <c r="BN30" s="50">
        <v>2252.5624194353018</v>
      </c>
      <c r="BO30" s="50">
        <v>1569377.3268776215</v>
      </c>
      <c r="BP30" s="50">
        <v>4399.9907799369612</v>
      </c>
      <c r="BQ30" s="50" t="s">
        <v>325</v>
      </c>
      <c r="BR30" s="50">
        <v>4420.7812024721734</v>
      </c>
      <c r="BS30" s="50">
        <v>0.021788843003681668</v>
      </c>
      <c r="BT30" s="50">
        <v>0</v>
      </c>
      <c r="BU30" s="50">
        <v>1569377.3268776215</v>
      </c>
      <c r="BV30" s="50">
        <v>0</v>
      </c>
      <c r="BW30" s="50">
        <v>1569377.3268776215</v>
      </c>
      <c r="BX30" s="50">
        <v>7380.6</v>
      </c>
      <c r="BY30" s="50">
        <v>1561996.7268776214</v>
      </c>
      <c r="CA30" s="511">
        <f>BO30-BX30</f>
        <v>1561996.7268776214</v>
      </c>
      <c r="CB30" s="511">
        <f>IF(E30&gt;0,CA30,0)</f>
        <v>1561996.7268776214</v>
      </c>
      <c r="CC30" s="511">
        <f>IF(F30&gt;0,CA30,0)</f>
        <v>0</v>
      </c>
      <c r="CE30" s="40">
        <v>8732076</v>
      </c>
      <c r="CF30" s="50">
        <v>1569377.3268776215</v>
      </c>
    </row>
    <row r="31" spans="1:84">
      <c r="A31" s="40">
        <v>110758</v>
      </c>
      <c r="B31" s="40">
        <v>8732327</v>
      </c>
      <c r="C31" s="40" t="s">
        <v>82</v>
      </c>
      <c r="D31" s="507">
        <v>417</v>
      </c>
      <c r="E31" s="507">
        <v>417</v>
      </c>
      <c r="F31" s="507">
        <v>0</v>
      </c>
      <c r="G31" s="50">
        <v>1341489</v>
      </c>
      <c r="H31" s="50">
        <v>0</v>
      </c>
      <c r="I31" s="50">
        <v>0</v>
      </c>
      <c r="J31" s="50">
        <v>28669.999999999978</v>
      </c>
      <c r="K31" s="50">
        <v>0</v>
      </c>
      <c r="L31" s="50">
        <v>38350.000000000036</v>
      </c>
      <c r="M31" s="50">
        <v>0</v>
      </c>
      <c r="N31" s="50">
        <v>0</v>
      </c>
      <c r="O31" s="50">
        <v>0</v>
      </c>
      <c r="P31" s="50">
        <v>0</v>
      </c>
      <c r="Q31" s="50">
        <v>0</v>
      </c>
      <c r="R31" s="50">
        <v>0</v>
      </c>
      <c r="S31" s="50">
        <v>0</v>
      </c>
      <c r="T31" s="50">
        <v>0</v>
      </c>
      <c r="U31" s="50">
        <v>0</v>
      </c>
      <c r="V31" s="50">
        <v>0</v>
      </c>
      <c r="W31" s="50">
        <v>0</v>
      </c>
      <c r="X31" s="50">
        <v>0</v>
      </c>
      <c r="Y31" s="50">
        <v>0</v>
      </c>
      <c r="Z31" s="50">
        <v>0</v>
      </c>
      <c r="AA31" s="50">
        <v>0</v>
      </c>
      <c r="AB31" s="50">
        <v>0</v>
      </c>
      <c r="AC31" s="50">
        <v>142487.90450928381</v>
      </c>
      <c r="AD31" s="50">
        <v>0</v>
      </c>
      <c r="AE31" s="50">
        <v>0</v>
      </c>
      <c r="AF31" s="50">
        <v>0</v>
      </c>
      <c r="AG31" s="50">
        <v>121300</v>
      </c>
      <c r="AH31" s="50">
        <v>0</v>
      </c>
      <c r="AI31" s="50">
        <v>0</v>
      </c>
      <c r="AJ31" s="50">
        <v>0</v>
      </c>
      <c r="AK31" s="50">
        <v>52520</v>
      </c>
      <c r="AL31" s="50">
        <v>0</v>
      </c>
      <c r="AM31" s="50">
        <v>0</v>
      </c>
      <c r="AN31" s="50">
        <v>0</v>
      </c>
      <c r="AO31" s="50">
        <v>0</v>
      </c>
      <c r="AP31" s="50">
        <v>0</v>
      </c>
      <c r="AQ31" s="50">
        <v>0</v>
      </c>
      <c r="AR31" s="50">
        <v>0</v>
      </c>
      <c r="AS31" s="50">
        <v>0</v>
      </c>
      <c r="AT31" s="50">
        <v>1341489</v>
      </c>
      <c r="AU31" s="50">
        <v>209507.90450928384</v>
      </c>
      <c r="AV31" s="50">
        <v>173820</v>
      </c>
      <c r="AW31" s="50">
        <v>115192.64478143235</v>
      </c>
      <c r="AX31" s="50">
        <v>1724816.9045092838</v>
      </c>
      <c r="AY31" s="50">
        <v>1672296.9045092838</v>
      </c>
      <c r="AZ31" s="50">
        <v>4265</v>
      </c>
      <c r="BA31" s="50">
        <v>1778505</v>
      </c>
      <c r="BB31" s="50">
        <v>106208.09549071616</v>
      </c>
      <c r="BC31" s="50">
        <v>0</v>
      </c>
      <c r="BD31" s="50">
        <v>1831025</v>
      </c>
      <c r="BE31" s="50">
        <v>1831025</v>
      </c>
      <c r="BF31" s="50">
        <v>0</v>
      </c>
      <c r="BG31" s="50">
        <v>1831025</v>
      </c>
      <c r="BH31" s="50">
        <v>1657205</v>
      </c>
      <c r="BI31" s="50">
        <v>1657205</v>
      </c>
      <c r="BJ31" s="50">
        <v>3974.1127098321344</v>
      </c>
      <c r="BK31" s="50">
        <v>3902.425629290618</v>
      </c>
      <c r="BL31" s="50">
        <v>0.018369877443262829</v>
      </c>
      <c r="BM31" s="50">
        <v>0.0016301225567371715</v>
      </c>
      <c r="BN31" s="50">
        <v>2652.7171624713851</v>
      </c>
      <c r="BO31" s="50">
        <v>1833677.7171624715</v>
      </c>
      <c r="BP31" s="50">
        <v>4271.3614320442957</v>
      </c>
      <c r="BQ31" s="50" t="s">
        <v>325</v>
      </c>
      <c r="BR31" s="50">
        <v>4397.3086742505311</v>
      </c>
      <c r="BS31" s="50">
        <v>0.022586389088582237</v>
      </c>
      <c r="BT31" s="50">
        <v>-3703.0499999999993</v>
      </c>
      <c r="BU31" s="50">
        <v>1829974.6671624715</v>
      </c>
      <c r="BV31" s="50">
        <v>-4170</v>
      </c>
      <c r="BW31" s="50">
        <v>1825804.6671624715</v>
      </c>
      <c r="BX31" s="50">
        <v>52520</v>
      </c>
      <c r="BY31" s="50">
        <v>1773284.6671624715</v>
      </c>
      <c r="CA31" s="511">
        <f>BO31-BX31</f>
        <v>1781157.7171624715</v>
      </c>
      <c r="CB31" s="511">
        <f>IF(E31&gt;0,CA31,0)</f>
        <v>1781157.7171624715</v>
      </c>
      <c r="CC31" s="511">
        <f>IF(F31&gt;0,CA31,0)</f>
        <v>0</v>
      </c>
      <c r="CE31" s="40">
        <v>8732327</v>
      </c>
      <c r="CF31" s="50">
        <v>1833677.7171624715</v>
      </c>
    </row>
    <row r="32" spans="1:84">
      <c r="A32" s="40">
        <v>139844</v>
      </c>
      <c r="B32" s="40">
        <v>8733367</v>
      </c>
      <c r="C32" s="40" t="s">
        <v>228</v>
      </c>
      <c r="D32" s="507">
        <v>183</v>
      </c>
      <c r="E32" s="507">
        <v>183</v>
      </c>
      <c r="F32" s="507">
        <v>0</v>
      </c>
      <c r="G32" s="50">
        <v>588711</v>
      </c>
      <c r="H32" s="50">
        <v>0</v>
      </c>
      <c r="I32" s="50">
        <v>0</v>
      </c>
      <c r="J32" s="50">
        <v>7050.0000000000009</v>
      </c>
      <c r="K32" s="50">
        <v>0</v>
      </c>
      <c r="L32" s="50">
        <v>8850.0000000000018</v>
      </c>
      <c r="M32" s="50">
        <v>0</v>
      </c>
      <c r="N32" s="50">
        <v>442.41758241758288</v>
      </c>
      <c r="O32" s="50">
        <v>4343.7362637362639</v>
      </c>
      <c r="P32" s="50">
        <v>0</v>
      </c>
      <c r="Q32" s="50">
        <v>0</v>
      </c>
      <c r="R32" s="50">
        <v>0</v>
      </c>
      <c r="S32" s="50">
        <v>0</v>
      </c>
      <c r="T32" s="50">
        <v>0</v>
      </c>
      <c r="U32" s="50">
        <v>0</v>
      </c>
      <c r="V32" s="50">
        <v>0</v>
      </c>
      <c r="W32" s="50">
        <v>0</v>
      </c>
      <c r="X32" s="50">
        <v>0</v>
      </c>
      <c r="Y32" s="50">
        <v>0</v>
      </c>
      <c r="Z32" s="50">
        <v>675.78431372549016</v>
      </c>
      <c r="AA32" s="50">
        <v>0</v>
      </c>
      <c r="AB32" s="50">
        <v>0</v>
      </c>
      <c r="AC32" s="50">
        <v>65100.555555555562</v>
      </c>
      <c r="AD32" s="50">
        <v>0</v>
      </c>
      <c r="AE32" s="50">
        <v>0</v>
      </c>
      <c r="AF32" s="50">
        <v>0</v>
      </c>
      <c r="AG32" s="50">
        <v>121300</v>
      </c>
      <c r="AH32" s="50">
        <v>0</v>
      </c>
      <c r="AI32" s="50">
        <v>0</v>
      </c>
      <c r="AJ32" s="50">
        <v>0</v>
      </c>
      <c r="AK32" s="50">
        <v>4221.8</v>
      </c>
      <c r="AL32" s="50">
        <v>0</v>
      </c>
      <c r="AM32" s="50">
        <v>0</v>
      </c>
      <c r="AN32" s="50">
        <v>0</v>
      </c>
      <c r="AO32" s="50">
        <v>0</v>
      </c>
      <c r="AP32" s="50">
        <v>0</v>
      </c>
      <c r="AQ32" s="50">
        <v>0</v>
      </c>
      <c r="AR32" s="50">
        <v>0</v>
      </c>
      <c r="AS32" s="50">
        <v>0</v>
      </c>
      <c r="AT32" s="50">
        <v>588711</v>
      </c>
      <c r="AU32" s="50">
        <v>86462.4937154349</v>
      </c>
      <c r="AV32" s="50">
        <v>125521.8</v>
      </c>
      <c r="AW32" s="50">
        <v>53652.805952136754</v>
      </c>
      <c r="AX32" s="50">
        <v>800695.293715435</v>
      </c>
      <c r="AY32" s="50">
        <v>796473.49371543492</v>
      </c>
      <c r="AZ32" s="50">
        <v>4265</v>
      </c>
      <c r="BA32" s="50">
        <v>780495</v>
      </c>
      <c r="BB32" s="50">
        <v>0</v>
      </c>
      <c r="BC32" s="50">
        <v>0</v>
      </c>
      <c r="BD32" s="50">
        <v>800695.293715435</v>
      </c>
      <c r="BE32" s="50">
        <v>800695.29371543508</v>
      </c>
      <c r="BF32" s="50">
        <v>0</v>
      </c>
      <c r="BG32" s="50">
        <v>784716.8</v>
      </c>
      <c r="BH32" s="50">
        <v>659195</v>
      </c>
      <c r="BI32" s="50">
        <v>675173.49371543492</v>
      </c>
      <c r="BJ32" s="50">
        <v>3689.4726432537427</v>
      </c>
      <c r="BK32" s="50">
        <v>3549.7121011363633</v>
      </c>
      <c r="BL32" s="50">
        <v>0.0393723598239525</v>
      </c>
      <c r="BM32" s="50">
        <v>0</v>
      </c>
      <c r="BN32" s="50">
        <v>0</v>
      </c>
      <c r="BO32" s="50">
        <v>800695.293715435</v>
      </c>
      <c r="BP32" s="50">
        <v>4352.3141733083876</v>
      </c>
      <c r="BQ32" s="50" t="s">
        <v>325</v>
      </c>
      <c r="BR32" s="50">
        <v>4375.3841186635791</v>
      </c>
      <c r="BS32" s="50">
        <v>0.026385761491405146</v>
      </c>
      <c r="BT32" s="50">
        <v>0</v>
      </c>
      <c r="BU32" s="50">
        <v>800695.293715435</v>
      </c>
      <c r="BV32" s="50">
        <v>0</v>
      </c>
      <c r="BW32" s="50">
        <v>800695.293715435</v>
      </c>
      <c r="BX32" s="50">
        <v>4221.8</v>
      </c>
      <c r="BY32" s="50">
        <v>796473.49371543492</v>
      </c>
      <c r="CA32" s="511">
        <f>BO32-BX32</f>
        <v>796473.49371543492</v>
      </c>
      <c r="CB32" s="511">
        <f>IF(E32&gt;0,CA32,0)</f>
        <v>796473.49371543492</v>
      </c>
      <c r="CC32" s="511">
        <f>IF(F32&gt;0,CA32,0)</f>
        <v>0</v>
      </c>
      <c r="CE32" s="40">
        <v>8733367</v>
      </c>
      <c r="CF32" s="50">
        <v>800695.293715435</v>
      </c>
    </row>
    <row r="33" spans="1:84">
      <c r="A33" s="40">
        <v>132031</v>
      </c>
      <c r="B33" s="40">
        <v>8732452</v>
      </c>
      <c r="C33" s="40" t="s">
        <v>94</v>
      </c>
      <c r="D33" s="507">
        <v>354</v>
      </c>
      <c r="E33" s="507">
        <v>354</v>
      </c>
      <c r="F33" s="507">
        <v>0</v>
      </c>
      <c r="G33" s="50">
        <v>1138818</v>
      </c>
      <c r="H33" s="50">
        <v>0</v>
      </c>
      <c r="I33" s="50">
        <v>0</v>
      </c>
      <c r="J33" s="50">
        <v>45119.999999999978</v>
      </c>
      <c r="K33" s="50">
        <v>0</v>
      </c>
      <c r="L33" s="50">
        <v>60180</v>
      </c>
      <c r="M33" s="50">
        <v>0</v>
      </c>
      <c r="N33" s="50">
        <v>1764.9858356940508</v>
      </c>
      <c r="O33" s="50">
        <v>44676.203966005618</v>
      </c>
      <c r="P33" s="50">
        <v>0</v>
      </c>
      <c r="Q33" s="50">
        <v>0</v>
      </c>
      <c r="R33" s="50">
        <v>0</v>
      </c>
      <c r="S33" s="50">
        <v>0</v>
      </c>
      <c r="T33" s="50">
        <v>0</v>
      </c>
      <c r="U33" s="50">
        <v>0</v>
      </c>
      <c r="V33" s="50">
        <v>0</v>
      </c>
      <c r="W33" s="50">
        <v>0</v>
      </c>
      <c r="X33" s="50">
        <v>0</v>
      </c>
      <c r="Y33" s="50">
        <v>0</v>
      </c>
      <c r="Z33" s="50">
        <v>5195.06493506494</v>
      </c>
      <c r="AA33" s="50">
        <v>0</v>
      </c>
      <c r="AB33" s="50">
        <v>0</v>
      </c>
      <c r="AC33" s="50">
        <v>131175.38961038963</v>
      </c>
      <c r="AD33" s="50">
        <v>0</v>
      </c>
      <c r="AE33" s="50">
        <v>2552.9999999999918</v>
      </c>
      <c r="AF33" s="50">
        <v>0</v>
      </c>
      <c r="AG33" s="50">
        <v>121300</v>
      </c>
      <c r="AH33" s="50">
        <v>0</v>
      </c>
      <c r="AI33" s="50">
        <v>0</v>
      </c>
      <c r="AJ33" s="50">
        <v>0</v>
      </c>
      <c r="AK33" s="50">
        <v>41860</v>
      </c>
      <c r="AL33" s="50">
        <v>0</v>
      </c>
      <c r="AM33" s="50">
        <v>0</v>
      </c>
      <c r="AN33" s="50">
        <v>0</v>
      </c>
      <c r="AO33" s="50">
        <v>0</v>
      </c>
      <c r="AP33" s="50">
        <v>0</v>
      </c>
      <c r="AQ33" s="50">
        <v>0</v>
      </c>
      <c r="AR33" s="50">
        <v>0</v>
      </c>
      <c r="AS33" s="50">
        <v>0</v>
      </c>
      <c r="AT33" s="50">
        <v>1138818</v>
      </c>
      <c r="AU33" s="50">
        <v>290664.64434715419</v>
      </c>
      <c r="AV33" s="50">
        <v>163160</v>
      </c>
      <c r="AW33" s="50">
        <v>136677.09892706666</v>
      </c>
      <c r="AX33" s="50">
        <v>1592642.6443471541</v>
      </c>
      <c r="AY33" s="50">
        <v>1550782.6443471541</v>
      </c>
      <c r="AZ33" s="50">
        <v>4265</v>
      </c>
      <c r="BA33" s="50">
        <v>1509810</v>
      </c>
      <c r="BB33" s="50">
        <v>0</v>
      </c>
      <c r="BC33" s="50">
        <v>0</v>
      </c>
      <c r="BD33" s="50">
        <v>1592642.6443471541</v>
      </c>
      <c r="BE33" s="50">
        <v>1592642.6443471543</v>
      </c>
      <c r="BF33" s="50">
        <v>0</v>
      </c>
      <c r="BG33" s="50">
        <v>1551670</v>
      </c>
      <c r="BH33" s="50">
        <v>1388510</v>
      </c>
      <c r="BI33" s="50">
        <v>1429482.6443471541</v>
      </c>
      <c r="BJ33" s="50">
        <v>4038.0865659524125</v>
      </c>
      <c r="BK33" s="50">
        <v>3872.8307088757397</v>
      </c>
      <c r="BL33" s="50">
        <v>0.042670560501893356</v>
      </c>
      <c r="BM33" s="50">
        <v>0</v>
      </c>
      <c r="BN33" s="50">
        <v>0</v>
      </c>
      <c r="BO33" s="50">
        <v>1592642.6443471541</v>
      </c>
      <c r="BP33" s="50">
        <v>4380.741933184051</v>
      </c>
      <c r="BQ33" s="50" t="s">
        <v>325</v>
      </c>
      <c r="BR33" s="50">
        <v>4498.9905207546726</v>
      </c>
      <c r="BS33" s="50">
        <v>0.03293219746901066</v>
      </c>
      <c r="BT33" s="50">
        <v>-3349.2</v>
      </c>
      <c r="BU33" s="50">
        <v>1589293.4443471541</v>
      </c>
      <c r="BV33" s="50">
        <v>-3540</v>
      </c>
      <c r="BW33" s="50">
        <v>1585753.4443471541</v>
      </c>
      <c r="BX33" s="50">
        <v>41860</v>
      </c>
      <c r="BY33" s="50">
        <v>1543893.4443471541</v>
      </c>
      <c r="CA33" s="511">
        <f>BO33-BX33</f>
        <v>1550782.6443471541</v>
      </c>
      <c r="CB33" s="511">
        <f>IF(E33&gt;0,CA33,0)</f>
        <v>1550782.6443471541</v>
      </c>
      <c r="CC33" s="511">
        <f>IF(F33&gt;0,CA33,0)</f>
        <v>0</v>
      </c>
      <c r="CE33" s="40">
        <v>8732452</v>
      </c>
      <c r="CF33" s="50">
        <v>1592642.6443471541</v>
      </c>
    </row>
    <row r="34" spans="1:84">
      <c r="A34" s="40">
        <v>110603</v>
      </c>
      <c r="B34" s="40">
        <v>8732004</v>
      </c>
      <c r="C34" s="40" t="s">
        <v>28</v>
      </c>
      <c r="D34" s="507">
        <v>183</v>
      </c>
      <c r="E34" s="507">
        <v>183</v>
      </c>
      <c r="F34" s="507">
        <v>0</v>
      </c>
      <c r="G34" s="50">
        <v>588711</v>
      </c>
      <c r="H34" s="50">
        <v>0</v>
      </c>
      <c r="I34" s="50">
        <v>0</v>
      </c>
      <c r="J34" s="50">
        <v>10810.000000000033</v>
      </c>
      <c r="K34" s="50">
        <v>0</v>
      </c>
      <c r="L34" s="50">
        <v>14750.000000000055</v>
      </c>
      <c r="M34" s="50">
        <v>0</v>
      </c>
      <c r="N34" s="50">
        <v>0</v>
      </c>
      <c r="O34" s="50">
        <v>0</v>
      </c>
      <c r="P34" s="50">
        <v>0</v>
      </c>
      <c r="Q34" s="50">
        <v>0</v>
      </c>
      <c r="R34" s="50">
        <v>0</v>
      </c>
      <c r="S34" s="50">
        <v>0</v>
      </c>
      <c r="T34" s="50">
        <v>0</v>
      </c>
      <c r="U34" s="50">
        <v>0</v>
      </c>
      <c r="V34" s="50">
        <v>0</v>
      </c>
      <c r="W34" s="50">
        <v>0</v>
      </c>
      <c r="X34" s="50">
        <v>0</v>
      </c>
      <c r="Y34" s="50">
        <v>0</v>
      </c>
      <c r="Z34" s="50">
        <v>11624.289940828447</v>
      </c>
      <c r="AA34" s="50">
        <v>0</v>
      </c>
      <c r="AB34" s="50">
        <v>0</v>
      </c>
      <c r="AC34" s="50">
        <v>38250.173410404619</v>
      </c>
      <c r="AD34" s="50">
        <v>0</v>
      </c>
      <c r="AE34" s="50">
        <v>2793.5000000000077</v>
      </c>
      <c r="AF34" s="50">
        <v>0</v>
      </c>
      <c r="AG34" s="50">
        <v>121300</v>
      </c>
      <c r="AH34" s="50">
        <v>0</v>
      </c>
      <c r="AI34" s="50">
        <v>0</v>
      </c>
      <c r="AJ34" s="50">
        <v>0</v>
      </c>
      <c r="AK34" s="50">
        <v>19266</v>
      </c>
      <c r="AL34" s="50">
        <v>0</v>
      </c>
      <c r="AM34" s="50">
        <v>0</v>
      </c>
      <c r="AN34" s="50">
        <v>0</v>
      </c>
      <c r="AO34" s="50">
        <v>0</v>
      </c>
      <c r="AP34" s="50">
        <v>0</v>
      </c>
      <c r="AQ34" s="50">
        <v>0</v>
      </c>
      <c r="AR34" s="50">
        <v>0</v>
      </c>
      <c r="AS34" s="50">
        <v>0</v>
      </c>
      <c r="AT34" s="50">
        <v>588711</v>
      </c>
      <c r="AU34" s="50">
        <v>78227.963351233164</v>
      </c>
      <c r="AV34" s="50">
        <v>140566</v>
      </c>
      <c r="AW34" s="50">
        <v>42064.508708670524</v>
      </c>
      <c r="AX34" s="50">
        <v>807504.96335123316</v>
      </c>
      <c r="AY34" s="50">
        <v>788238.96335123316</v>
      </c>
      <c r="AZ34" s="50">
        <v>4265</v>
      </c>
      <c r="BA34" s="50">
        <v>780495</v>
      </c>
      <c r="BB34" s="50">
        <v>0</v>
      </c>
      <c r="BC34" s="50">
        <v>0</v>
      </c>
      <c r="BD34" s="50">
        <v>807504.96335123316</v>
      </c>
      <c r="BE34" s="50">
        <v>807504.963351233</v>
      </c>
      <c r="BF34" s="50">
        <v>0</v>
      </c>
      <c r="BG34" s="50">
        <v>799761</v>
      </c>
      <c r="BH34" s="50">
        <v>659195</v>
      </c>
      <c r="BI34" s="50">
        <v>666938.96335123316</v>
      </c>
      <c r="BJ34" s="50">
        <v>3644.4752095695803</v>
      </c>
      <c r="BK34" s="50">
        <v>3567.6244189473682</v>
      </c>
      <c r="BL34" s="50">
        <v>0.021541166220879</v>
      </c>
      <c r="BM34" s="50">
        <v>0</v>
      </c>
      <c r="BN34" s="50">
        <v>0</v>
      </c>
      <c r="BO34" s="50">
        <v>807504.96335123316</v>
      </c>
      <c r="BP34" s="50">
        <v>4307.3167396242252</v>
      </c>
      <c r="BQ34" s="50" t="s">
        <v>325</v>
      </c>
      <c r="BR34" s="50">
        <v>4412.5954281488148</v>
      </c>
      <c r="BS34" s="50">
        <v>0.024411210139202</v>
      </c>
      <c r="BT34" s="50">
        <v>-1607.5500000000002</v>
      </c>
      <c r="BU34" s="50">
        <v>805897.41335123312</v>
      </c>
      <c r="BV34" s="50">
        <v>-1830</v>
      </c>
      <c r="BW34" s="50">
        <v>804067.41335123312</v>
      </c>
      <c r="BX34" s="50">
        <v>19266</v>
      </c>
      <c r="BY34" s="50">
        <v>784801.41335123312</v>
      </c>
      <c r="CA34" s="511">
        <f>BO34-BX34</f>
        <v>788238.96335123316</v>
      </c>
      <c r="CB34" s="511">
        <f>IF(E34&gt;0,CA34,0)</f>
        <v>788238.96335123316</v>
      </c>
      <c r="CC34" s="511">
        <f>IF(F34&gt;0,CA34,0)</f>
        <v>0</v>
      </c>
      <c r="CE34" s="40">
        <v>8732004</v>
      </c>
      <c r="CF34" s="50">
        <v>807504.96335123316</v>
      </c>
    </row>
    <row r="35" spans="1:84">
      <c r="A35" s="40">
        <v>139408</v>
      </c>
      <c r="B35" s="40">
        <v>8734006</v>
      </c>
      <c r="C35" s="40" t="s">
        <v>241</v>
      </c>
      <c r="D35" s="507">
        <v>1216</v>
      </c>
      <c r="E35" s="507">
        <v>0</v>
      </c>
      <c r="F35" s="507">
        <v>1216</v>
      </c>
      <c r="G35" s="50">
        <v>0</v>
      </c>
      <c r="H35" s="50">
        <v>3529008</v>
      </c>
      <c r="I35" s="50">
        <v>2239056</v>
      </c>
      <c r="J35" s="50">
        <v>0</v>
      </c>
      <c r="K35" s="50">
        <v>82250.000000000276</v>
      </c>
      <c r="L35" s="50">
        <v>0</v>
      </c>
      <c r="M35" s="50">
        <v>176460.00000000017</v>
      </c>
      <c r="N35" s="50">
        <v>0</v>
      </c>
      <c r="O35" s="50">
        <v>0</v>
      </c>
      <c r="P35" s="50">
        <v>0</v>
      </c>
      <c r="Q35" s="50">
        <v>0</v>
      </c>
      <c r="R35" s="50">
        <v>0</v>
      </c>
      <c r="S35" s="50">
        <v>0</v>
      </c>
      <c r="T35" s="50">
        <v>1920.0000000000002</v>
      </c>
      <c r="U35" s="50">
        <v>425.00000000000017</v>
      </c>
      <c r="V35" s="50">
        <v>0</v>
      </c>
      <c r="W35" s="50">
        <v>0</v>
      </c>
      <c r="X35" s="50">
        <v>0</v>
      </c>
      <c r="Y35" s="50">
        <v>0</v>
      </c>
      <c r="Z35" s="50">
        <v>0</v>
      </c>
      <c r="AA35" s="50">
        <v>113462.85714285716</v>
      </c>
      <c r="AB35" s="50">
        <v>0</v>
      </c>
      <c r="AC35" s="50">
        <v>0</v>
      </c>
      <c r="AD35" s="50">
        <v>486907.29052754625</v>
      </c>
      <c r="AE35" s="50">
        <v>0</v>
      </c>
      <c r="AF35" s="50">
        <v>0</v>
      </c>
      <c r="AG35" s="50">
        <v>121300</v>
      </c>
      <c r="AH35" s="50">
        <v>0</v>
      </c>
      <c r="AI35" s="50">
        <v>0</v>
      </c>
      <c r="AJ35" s="50">
        <v>0</v>
      </c>
      <c r="AK35" s="50">
        <v>51368.6</v>
      </c>
      <c r="AL35" s="50">
        <v>0</v>
      </c>
      <c r="AM35" s="50">
        <v>0</v>
      </c>
      <c r="AN35" s="50">
        <v>0</v>
      </c>
      <c r="AO35" s="50">
        <v>0</v>
      </c>
      <c r="AP35" s="50">
        <v>0</v>
      </c>
      <c r="AQ35" s="50">
        <v>0</v>
      </c>
      <c r="AR35" s="50">
        <v>0</v>
      </c>
      <c r="AS35" s="50">
        <v>0</v>
      </c>
      <c r="AT35" s="50">
        <v>5768064</v>
      </c>
      <c r="AU35" s="50">
        <v>861425.14767040382</v>
      </c>
      <c r="AV35" s="50">
        <v>172668.6</v>
      </c>
      <c r="AW35" s="50">
        <v>452212.23762399412</v>
      </c>
      <c r="AX35" s="50">
        <v>6802157.7476704037</v>
      </c>
      <c r="AY35" s="50">
        <v>6750789.1476704041</v>
      </c>
      <c r="AZ35" s="50">
        <v>5525</v>
      </c>
      <c r="BA35" s="50">
        <v>6718400</v>
      </c>
      <c r="BB35" s="50">
        <v>0</v>
      </c>
      <c r="BC35" s="50">
        <v>0</v>
      </c>
      <c r="BD35" s="50">
        <v>6802157.7476704037</v>
      </c>
      <c r="BE35" s="50">
        <v>0</v>
      </c>
      <c r="BF35" s="50">
        <v>6802157.7476704028</v>
      </c>
      <c r="BG35" s="50">
        <v>6769768.6</v>
      </c>
      <c r="BH35" s="50">
        <v>6597100</v>
      </c>
      <c r="BI35" s="50">
        <v>6629489.1476704041</v>
      </c>
      <c r="BJ35" s="50">
        <v>5451.8825227552661</v>
      </c>
      <c r="BK35" s="50">
        <v>5311.9413763806288</v>
      </c>
      <c r="BL35" s="50">
        <v>0.02634463305579407</v>
      </c>
      <c r="BM35" s="50">
        <v>0</v>
      </c>
      <c r="BN35" s="50">
        <v>0</v>
      </c>
      <c r="BO35" s="50">
        <v>6802157.7476704037</v>
      </c>
      <c r="BP35" s="50">
        <v>5551.63581222895</v>
      </c>
      <c r="BQ35" s="50" t="s">
        <v>325</v>
      </c>
      <c r="BR35" s="50">
        <v>5593.8797267026348</v>
      </c>
      <c r="BS35" s="50">
        <v>0.024774662813933368</v>
      </c>
      <c r="BT35" s="50">
        <v>0</v>
      </c>
      <c r="BU35" s="50">
        <v>6802157.7476704037</v>
      </c>
      <c r="BV35" s="50">
        <v>0</v>
      </c>
      <c r="BW35" s="50">
        <v>6802157.7476704037</v>
      </c>
      <c r="BX35" s="50">
        <v>51368.6</v>
      </c>
      <c r="BY35" s="50">
        <v>6750789.1476704041</v>
      </c>
      <c r="CA35" s="511">
        <f>BO35-BX35</f>
        <v>6750789.1476704041</v>
      </c>
      <c r="CB35" s="511">
        <f>IF(E35&gt;0,CA35,0)</f>
        <v>0</v>
      </c>
      <c r="CC35" s="511">
        <f>IF(F35&gt;0,CA35,0)</f>
        <v>6750789.1476704041</v>
      </c>
      <c r="CE35" s="40">
        <v>8734006</v>
      </c>
      <c r="CF35" s="50">
        <v>6802157.7476704037</v>
      </c>
    </row>
    <row r="36" spans="1:84">
      <c r="A36" s="40">
        <v>140265</v>
      </c>
      <c r="B36" s="40">
        <v>8734008</v>
      </c>
      <c r="C36" s="40" t="s">
        <v>243</v>
      </c>
      <c r="D36" s="507">
        <v>285</v>
      </c>
      <c r="E36" s="507">
        <v>0</v>
      </c>
      <c r="F36" s="507">
        <v>285</v>
      </c>
      <c r="G36" s="50">
        <v>0</v>
      </c>
      <c r="H36" s="50">
        <v>390096</v>
      </c>
      <c r="I36" s="50">
        <v>1017288</v>
      </c>
      <c r="J36" s="50">
        <v>0</v>
      </c>
      <c r="K36" s="50">
        <v>23030.000000000062</v>
      </c>
      <c r="L36" s="50">
        <v>0</v>
      </c>
      <c r="M36" s="50">
        <v>51034.999999999971</v>
      </c>
      <c r="N36" s="50">
        <v>0</v>
      </c>
      <c r="O36" s="50">
        <v>0</v>
      </c>
      <c r="P36" s="50">
        <v>0</v>
      </c>
      <c r="Q36" s="50">
        <v>0</v>
      </c>
      <c r="R36" s="50">
        <v>0</v>
      </c>
      <c r="S36" s="50">
        <v>0</v>
      </c>
      <c r="T36" s="50">
        <v>8670.42253521127</v>
      </c>
      <c r="U36" s="50">
        <v>6397.4471830985913</v>
      </c>
      <c r="V36" s="50">
        <v>2388.3802816901375</v>
      </c>
      <c r="W36" s="50">
        <v>0</v>
      </c>
      <c r="X36" s="50">
        <v>702.46478873239425</v>
      </c>
      <c r="Y36" s="50">
        <v>0</v>
      </c>
      <c r="Z36" s="50">
        <v>0</v>
      </c>
      <c r="AA36" s="50">
        <v>19890</v>
      </c>
      <c r="AB36" s="50">
        <v>0</v>
      </c>
      <c r="AC36" s="50">
        <v>0</v>
      </c>
      <c r="AD36" s="50">
        <v>103220.50218190174</v>
      </c>
      <c r="AE36" s="50">
        <v>0</v>
      </c>
      <c r="AF36" s="50">
        <v>0</v>
      </c>
      <c r="AG36" s="50">
        <v>121300</v>
      </c>
      <c r="AH36" s="50">
        <v>0</v>
      </c>
      <c r="AI36" s="50">
        <v>0</v>
      </c>
      <c r="AJ36" s="50">
        <v>0</v>
      </c>
      <c r="AK36" s="50">
        <v>27026</v>
      </c>
      <c r="AL36" s="50">
        <v>0</v>
      </c>
      <c r="AM36" s="50">
        <v>0</v>
      </c>
      <c r="AN36" s="50">
        <v>0</v>
      </c>
      <c r="AO36" s="50">
        <v>0</v>
      </c>
      <c r="AP36" s="50">
        <v>0</v>
      </c>
      <c r="AQ36" s="50">
        <v>0</v>
      </c>
      <c r="AR36" s="50">
        <v>0</v>
      </c>
      <c r="AS36" s="50">
        <v>0</v>
      </c>
      <c r="AT36" s="50">
        <v>1407384</v>
      </c>
      <c r="AU36" s="50">
        <v>215334.21697063418</v>
      </c>
      <c r="AV36" s="50">
        <v>148326</v>
      </c>
      <c r="AW36" s="50">
        <v>117934.55767983562</v>
      </c>
      <c r="AX36" s="50">
        <v>1771044.2169706342</v>
      </c>
      <c r="AY36" s="50">
        <v>1744018.2169706342</v>
      </c>
      <c r="AZ36" s="50">
        <v>5661</v>
      </c>
      <c r="BA36" s="50">
        <v>1613385</v>
      </c>
      <c r="BB36" s="50">
        <v>0</v>
      </c>
      <c r="BC36" s="50">
        <v>0</v>
      </c>
      <c r="BD36" s="50">
        <v>1771044.2169706342</v>
      </c>
      <c r="BE36" s="50">
        <v>0</v>
      </c>
      <c r="BF36" s="50">
        <v>1771044.2169706342</v>
      </c>
      <c r="BG36" s="50">
        <v>1640411</v>
      </c>
      <c r="BH36" s="50">
        <v>1492085</v>
      </c>
      <c r="BI36" s="50">
        <v>1622718.2169706342</v>
      </c>
      <c r="BJ36" s="50">
        <v>5693.7481297215236</v>
      </c>
      <c r="BK36" s="50">
        <v>5741.833960504202</v>
      </c>
      <c r="BL36" s="50">
        <v>-0.0083746466918830711</v>
      </c>
      <c r="BM36" s="50">
        <v>0.028374646691883072</v>
      </c>
      <c r="BN36" s="50">
        <v>46432.915347937291</v>
      </c>
      <c r="BO36" s="50">
        <v>1817477.1323185714</v>
      </c>
      <c r="BP36" s="50">
        <v>6282.2846748020047</v>
      </c>
      <c r="BQ36" s="50" t="s">
        <v>325</v>
      </c>
      <c r="BR36" s="50">
        <v>6377.112744977444</v>
      </c>
      <c r="BS36" s="50">
        <v>0.0018947679028575859</v>
      </c>
      <c r="BT36" s="50">
        <v>0</v>
      </c>
      <c r="BU36" s="50">
        <v>1817477.1323185714</v>
      </c>
      <c r="BV36" s="50">
        <v>0</v>
      </c>
      <c r="BW36" s="50">
        <v>1817477.1323185714</v>
      </c>
      <c r="BX36" s="50">
        <v>27026</v>
      </c>
      <c r="BY36" s="50">
        <v>1790451.1323185714</v>
      </c>
      <c r="CA36" s="511">
        <f>BO36-BX36</f>
        <v>1790451.1323185714</v>
      </c>
      <c r="CB36" s="511">
        <f>IF(E36&gt;0,CA36,0)</f>
        <v>0</v>
      </c>
      <c r="CC36" s="511">
        <f>IF(F36&gt;0,CA36,0)</f>
        <v>1790451.1323185714</v>
      </c>
      <c r="CE36" s="40">
        <v>8734008</v>
      </c>
      <c r="CF36" s="50">
        <v>1817477.1323185714</v>
      </c>
    </row>
    <row r="37" spans="1:84">
      <c r="A37" s="40">
        <v>110784</v>
      </c>
      <c r="B37" s="40">
        <v>8733008</v>
      </c>
      <c r="C37" s="40" t="s">
        <v>98</v>
      </c>
      <c r="D37" s="507">
        <v>134</v>
      </c>
      <c r="E37" s="507">
        <v>134</v>
      </c>
      <c r="F37" s="507">
        <v>0</v>
      </c>
      <c r="G37" s="50">
        <v>431078</v>
      </c>
      <c r="H37" s="50">
        <v>0</v>
      </c>
      <c r="I37" s="50">
        <v>0</v>
      </c>
      <c r="J37" s="50">
        <v>7989.9999999999964</v>
      </c>
      <c r="K37" s="50">
        <v>0</v>
      </c>
      <c r="L37" s="50">
        <v>10619.999999999984</v>
      </c>
      <c r="M37" s="50">
        <v>0</v>
      </c>
      <c r="N37" s="50">
        <v>2859.9999999999991</v>
      </c>
      <c r="O37" s="50">
        <v>809.99999999999864</v>
      </c>
      <c r="P37" s="50">
        <v>0</v>
      </c>
      <c r="Q37" s="50">
        <v>0</v>
      </c>
      <c r="R37" s="50">
        <v>0</v>
      </c>
      <c r="S37" s="50">
        <v>0</v>
      </c>
      <c r="T37" s="50">
        <v>0</v>
      </c>
      <c r="U37" s="50">
        <v>0</v>
      </c>
      <c r="V37" s="50">
        <v>0</v>
      </c>
      <c r="W37" s="50">
        <v>0</v>
      </c>
      <c r="X37" s="50">
        <v>0</v>
      </c>
      <c r="Y37" s="50">
        <v>0</v>
      </c>
      <c r="Z37" s="50">
        <v>641.61016949152543</v>
      </c>
      <c r="AA37" s="50">
        <v>0</v>
      </c>
      <c r="AB37" s="50">
        <v>0</v>
      </c>
      <c r="AC37" s="50">
        <v>31877.894736842107</v>
      </c>
      <c r="AD37" s="50">
        <v>0</v>
      </c>
      <c r="AE37" s="50">
        <v>0</v>
      </c>
      <c r="AF37" s="50">
        <v>0</v>
      </c>
      <c r="AG37" s="50">
        <v>121300</v>
      </c>
      <c r="AH37" s="50">
        <v>11602.136181575432</v>
      </c>
      <c r="AI37" s="50">
        <v>0</v>
      </c>
      <c r="AJ37" s="50">
        <v>0</v>
      </c>
      <c r="AK37" s="50">
        <v>14956.5</v>
      </c>
      <c r="AL37" s="50">
        <v>0</v>
      </c>
      <c r="AM37" s="50">
        <v>0</v>
      </c>
      <c r="AN37" s="50">
        <v>0</v>
      </c>
      <c r="AO37" s="50">
        <v>0</v>
      </c>
      <c r="AP37" s="50">
        <v>0</v>
      </c>
      <c r="AQ37" s="50">
        <v>0</v>
      </c>
      <c r="AR37" s="50">
        <v>0</v>
      </c>
      <c r="AS37" s="50">
        <v>0</v>
      </c>
      <c r="AT37" s="50">
        <v>431078</v>
      </c>
      <c r="AU37" s="50">
        <v>54799.504906333612</v>
      </c>
      <c r="AV37" s="50">
        <v>147858.63618157542</v>
      </c>
      <c r="AW37" s="50">
        <v>34606.136284210523</v>
      </c>
      <c r="AX37" s="50">
        <v>633736.141087909</v>
      </c>
      <c r="AY37" s="50">
        <v>618779.641087909</v>
      </c>
      <c r="AZ37" s="50">
        <v>4265</v>
      </c>
      <c r="BA37" s="50">
        <v>571510</v>
      </c>
      <c r="BB37" s="50">
        <v>0</v>
      </c>
      <c r="BC37" s="50">
        <v>0</v>
      </c>
      <c r="BD37" s="50">
        <v>633736.141087909</v>
      </c>
      <c r="BE37" s="50">
        <v>633736.141087909</v>
      </c>
      <c r="BF37" s="50">
        <v>0</v>
      </c>
      <c r="BG37" s="50">
        <v>586466.5</v>
      </c>
      <c r="BH37" s="50">
        <v>438607.86381842458</v>
      </c>
      <c r="BI37" s="50">
        <v>485877.50490633358</v>
      </c>
      <c r="BJ37" s="50">
        <v>3625.9515291517432</v>
      </c>
      <c r="BK37" s="50">
        <v>3475.5780924494193</v>
      </c>
      <c r="BL37" s="50">
        <v>0.0432657338441065</v>
      </c>
      <c r="BM37" s="50">
        <v>0</v>
      </c>
      <c r="BN37" s="50">
        <v>0</v>
      </c>
      <c r="BO37" s="50">
        <v>633736.141087909</v>
      </c>
      <c r="BP37" s="50">
        <v>4617.75851558141</v>
      </c>
      <c r="BQ37" s="50" t="s">
        <v>325</v>
      </c>
      <c r="BR37" s="50">
        <v>4729.3741872232013</v>
      </c>
      <c r="BS37" s="50">
        <v>0.025238061186287242</v>
      </c>
      <c r="BT37" s="50">
        <v>-1177.85</v>
      </c>
      <c r="BU37" s="50">
        <v>632558.291087909</v>
      </c>
      <c r="BV37" s="50">
        <v>-1340</v>
      </c>
      <c r="BW37" s="50">
        <v>631218.291087909</v>
      </c>
      <c r="BX37" s="50">
        <v>14956.5</v>
      </c>
      <c r="BY37" s="50">
        <v>616261.791087909</v>
      </c>
      <c r="CA37" s="511">
        <f>BO37-BX37</f>
        <v>618779.641087909</v>
      </c>
      <c r="CB37" s="511">
        <f>IF(E37&gt;0,CA37,0)</f>
        <v>618779.641087909</v>
      </c>
      <c r="CC37" s="511">
        <f>IF(F37&gt;0,CA37,0)</f>
        <v>0</v>
      </c>
      <c r="CE37" s="40">
        <v>8733008</v>
      </c>
      <c r="CF37" s="50">
        <v>633736.141087909</v>
      </c>
    </row>
    <row r="38" spans="1:84">
      <c r="A38" s="40">
        <v>143871</v>
      </c>
      <c r="B38" s="40">
        <v>8732206</v>
      </c>
      <c r="C38" s="40" t="s">
        <v>200</v>
      </c>
      <c r="D38" s="507">
        <v>419</v>
      </c>
      <c r="E38" s="507">
        <v>419</v>
      </c>
      <c r="F38" s="507">
        <v>0</v>
      </c>
      <c r="G38" s="50">
        <v>1347923</v>
      </c>
      <c r="H38" s="50">
        <v>0</v>
      </c>
      <c r="I38" s="50">
        <v>0</v>
      </c>
      <c r="J38" s="50">
        <v>49820.000000000022</v>
      </c>
      <c r="K38" s="50">
        <v>0</v>
      </c>
      <c r="L38" s="50">
        <v>65490.0000000001</v>
      </c>
      <c r="M38" s="50">
        <v>0</v>
      </c>
      <c r="N38" s="50">
        <v>17600.000000000018</v>
      </c>
      <c r="O38" s="50">
        <v>3510.000000000005</v>
      </c>
      <c r="P38" s="50">
        <v>6720.0000000000064</v>
      </c>
      <c r="Q38" s="50">
        <v>44160.000000000087</v>
      </c>
      <c r="R38" s="50">
        <v>0</v>
      </c>
      <c r="S38" s="50">
        <v>0</v>
      </c>
      <c r="T38" s="50">
        <v>0</v>
      </c>
      <c r="U38" s="50">
        <v>0</v>
      </c>
      <c r="V38" s="50">
        <v>0</v>
      </c>
      <c r="W38" s="50">
        <v>0</v>
      </c>
      <c r="X38" s="50">
        <v>0</v>
      </c>
      <c r="Y38" s="50">
        <v>0</v>
      </c>
      <c r="Z38" s="50">
        <v>13225.418994413409</v>
      </c>
      <c r="AA38" s="50">
        <v>0</v>
      </c>
      <c r="AB38" s="50">
        <v>0</v>
      </c>
      <c r="AC38" s="50">
        <v>149885.47337278107</v>
      </c>
      <c r="AD38" s="50">
        <v>0</v>
      </c>
      <c r="AE38" s="50">
        <v>0</v>
      </c>
      <c r="AF38" s="50">
        <v>0</v>
      </c>
      <c r="AG38" s="50">
        <v>121300</v>
      </c>
      <c r="AH38" s="50">
        <v>0</v>
      </c>
      <c r="AI38" s="50">
        <v>0</v>
      </c>
      <c r="AJ38" s="50">
        <v>0</v>
      </c>
      <c r="AK38" s="50">
        <v>10225.8</v>
      </c>
      <c r="AL38" s="50">
        <v>0</v>
      </c>
      <c r="AM38" s="50">
        <v>0</v>
      </c>
      <c r="AN38" s="50">
        <v>0</v>
      </c>
      <c r="AO38" s="50">
        <v>0</v>
      </c>
      <c r="AP38" s="50">
        <v>0</v>
      </c>
      <c r="AQ38" s="50">
        <v>0</v>
      </c>
      <c r="AR38" s="50">
        <v>0</v>
      </c>
      <c r="AS38" s="50">
        <v>0</v>
      </c>
      <c r="AT38" s="50">
        <v>1347923</v>
      </c>
      <c r="AU38" s="50">
        <v>350410.8923671947</v>
      </c>
      <c r="AV38" s="50">
        <v>131525.8</v>
      </c>
      <c r="AW38" s="50">
        <v>170873.24631597643</v>
      </c>
      <c r="AX38" s="50">
        <v>1829859.6923671947</v>
      </c>
      <c r="AY38" s="50">
        <v>1819633.8923671946</v>
      </c>
      <c r="AZ38" s="50">
        <v>4265</v>
      </c>
      <c r="BA38" s="50">
        <v>1787035</v>
      </c>
      <c r="BB38" s="50">
        <v>0</v>
      </c>
      <c r="BC38" s="50">
        <v>0</v>
      </c>
      <c r="BD38" s="50">
        <v>1829859.6923671947</v>
      </c>
      <c r="BE38" s="50">
        <v>1829859.6923671945</v>
      </c>
      <c r="BF38" s="50">
        <v>0</v>
      </c>
      <c r="BG38" s="50">
        <v>1797260.8</v>
      </c>
      <c r="BH38" s="50">
        <v>1665735</v>
      </c>
      <c r="BI38" s="50">
        <v>1698333.8923671946</v>
      </c>
      <c r="BJ38" s="50">
        <v>4053.3028457450946</v>
      </c>
      <c r="BK38" s="50">
        <v>3971.5381275779373</v>
      </c>
      <c r="BL38" s="50">
        <v>0.020587670454273576</v>
      </c>
      <c r="BM38" s="50">
        <v>0</v>
      </c>
      <c r="BN38" s="50">
        <v>0</v>
      </c>
      <c r="BO38" s="50">
        <v>1829859.6923671947</v>
      </c>
      <c r="BP38" s="50">
        <v>4342.8016524276718</v>
      </c>
      <c r="BQ38" s="50" t="s">
        <v>325</v>
      </c>
      <c r="BR38" s="50">
        <v>4367.206903024331</v>
      </c>
      <c r="BS38" s="50">
        <v>0.0187217545825471</v>
      </c>
      <c r="BT38" s="50">
        <v>0</v>
      </c>
      <c r="BU38" s="50">
        <v>1829859.6923671947</v>
      </c>
      <c r="BV38" s="50">
        <v>0</v>
      </c>
      <c r="BW38" s="50">
        <v>1829859.6923671947</v>
      </c>
      <c r="BX38" s="50">
        <v>10225.8</v>
      </c>
      <c r="BY38" s="50">
        <v>1819633.8923671946</v>
      </c>
      <c r="CA38" s="511">
        <f>BO38-BX38</f>
        <v>1819633.8923671946</v>
      </c>
      <c r="CB38" s="511">
        <f>IF(E38&gt;0,CA38,0)</f>
        <v>1819633.8923671946</v>
      </c>
      <c r="CC38" s="511">
        <f>IF(F38&gt;0,CA38,0)</f>
        <v>0</v>
      </c>
      <c r="CE38" s="40">
        <v>8732206</v>
      </c>
      <c r="CF38" s="50">
        <v>1829859.6923671947</v>
      </c>
    </row>
    <row r="39" spans="1:84">
      <c r="A39" s="40">
        <v>110801</v>
      </c>
      <c r="B39" s="40">
        <v>8733050</v>
      </c>
      <c r="C39" s="40" t="s">
        <v>109</v>
      </c>
      <c r="D39" s="507">
        <v>188</v>
      </c>
      <c r="E39" s="507">
        <v>188</v>
      </c>
      <c r="F39" s="507">
        <v>0</v>
      </c>
      <c r="G39" s="50">
        <v>604796</v>
      </c>
      <c r="H39" s="50">
        <v>0</v>
      </c>
      <c r="I39" s="50">
        <v>0</v>
      </c>
      <c r="J39" s="50">
        <v>18800.000000000044</v>
      </c>
      <c r="K39" s="50">
        <v>0</v>
      </c>
      <c r="L39" s="50">
        <v>23600.000000000055</v>
      </c>
      <c r="M39" s="50">
        <v>0</v>
      </c>
      <c r="N39" s="50">
        <v>5940.0000000000109</v>
      </c>
      <c r="O39" s="50">
        <v>1080.0000000000025</v>
      </c>
      <c r="P39" s="50">
        <v>0</v>
      </c>
      <c r="Q39" s="50">
        <v>0</v>
      </c>
      <c r="R39" s="50">
        <v>0</v>
      </c>
      <c r="S39" s="50">
        <v>0</v>
      </c>
      <c r="T39" s="50">
        <v>0</v>
      </c>
      <c r="U39" s="50">
        <v>0</v>
      </c>
      <c r="V39" s="50">
        <v>0</v>
      </c>
      <c r="W39" s="50">
        <v>0</v>
      </c>
      <c r="X39" s="50">
        <v>0</v>
      </c>
      <c r="Y39" s="50">
        <v>0</v>
      </c>
      <c r="Z39" s="50">
        <v>34738.616352201294</v>
      </c>
      <c r="AA39" s="50">
        <v>0</v>
      </c>
      <c r="AB39" s="50">
        <v>0</v>
      </c>
      <c r="AC39" s="50">
        <v>72422.727272727265</v>
      </c>
      <c r="AD39" s="50">
        <v>0</v>
      </c>
      <c r="AE39" s="50">
        <v>9916.0000000000564</v>
      </c>
      <c r="AF39" s="50">
        <v>0</v>
      </c>
      <c r="AG39" s="50">
        <v>121300</v>
      </c>
      <c r="AH39" s="50">
        <v>0</v>
      </c>
      <c r="AI39" s="50">
        <v>0</v>
      </c>
      <c r="AJ39" s="50">
        <v>0</v>
      </c>
      <c r="AK39" s="50">
        <v>21674.25</v>
      </c>
      <c r="AL39" s="50">
        <v>0</v>
      </c>
      <c r="AM39" s="50">
        <v>0</v>
      </c>
      <c r="AN39" s="50">
        <v>0</v>
      </c>
      <c r="AO39" s="50">
        <v>17500</v>
      </c>
      <c r="AP39" s="50">
        <v>0</v>
      </c>
      <c r="AQ39" s="50">
        <v>0</v>
      </c>
      <c r="AR39" s="50">
        <v>0</v>
      </c>
      <c r="AS39" s="50">
        <v>0</v>
      </c>
      <c r="AT39" s="50">
        <v>604796</v>
      </c>
      <c r="AU39" s="50">
        <v>166497.34362492873</v>
      </c>
      <c r="AV39" s="50">
        <v>160474.25</v>
      </c>
      <c r="AW39" s="50">
        <v>60425.147381818191</v>
      </c>
      <c r="AX39" s="50">
        <v>931767.59362492873</v>
      </c>
      <c r="AY39" s="50">
        <v>892593.34362492873</v>
      </c>
      <c r="AZ39" s="50">
        <v>4265</v>
      </c>
      <c r="BA39" s="50">
        <v>801820</v>
      </c>
      <c r="BB39" s="50">
        <v>0</v>
      </c>
      <c r="BC39" s="50">
        <v>0</v>
      </c>
      <c r="BD39" s="50">
        <v>931767.59362492873</v>
      </c>
      <c r="BE39" s="50">
        <v>931767.59362492862</v>
      </c>
      <c r="BF39" s="50">
        <v>0</v>
      </c>
      <c r="BG39" s="50">
        <v>840994.25</v>
      </c>
      <c r="BH39" s="50">
        <v>698020</v>
      </c>
      <c r="BI39" s="50">
        <v>788793.34362492873</v>
      </c>
      <c r="BJ39" s="50">
        <v>4195.7092746006847</v>
      </c>
      <c r="BK39" s="50">
        <v>4008.651597802198</v>
      </c>
      <c r="BL39" s="50">
        <v>0.04666349076109378</v>
      </c>
      <c r="BM39" s="50">
        <v>0</v>
      </c>
      <c r="BN39" s="50">
        <v>0</v>
      </c>
      <c r="BO39" s="50">
        <v>931767.59362492873</v>
      </c>
      <c r="BP39" s="50">
        <v>4747.8369341751531</v>
      </c>
      <c r="BQ39" s="50" t="s">
        <v>325</v>
      </c>
      <c r="BR39" s="50">
        <v>4956.2106043879185</v>
      </c>
      <c r="BS39" s="50">
        <v>0.033787781061712208</v>
      </c>
      <c r="BT39" s="50">
        <v>-1727.6000000000004</v>
      </c>
      <c r="BU39" s="50">
        <v>930039.99362492876</v>
      </c>
      <c r="BV39" s="50">
        <v>-1880</v>
      </c>
      <c r="BW39" s="50">
        <v>928159.99362492876</v>
      </c>
      <c r="BX39" s="50">
        <v>21674.25</v>
      </c>
      <c r="BY39" s="50">
        <v>906485.74362492876</v>
      </c>
      <c r="CA39" s="511">
        <f>BO39-BX39</f>
        <v>910093.34362492873</v>
      </c>
      <c r="CB39" s="511">
        <f>IF(E39&gt;0,CA39,0)</f>
        <v>910093.34362492873</v>
      </c>
      <c r="CC39" s="511">
        <f>IF(F39&gt;0,CA39,0)</f>
        <v>0</v>
      </c>
      <c r="CE39" s="40">
        <v>8733050</v>
      </c>
      <c r="CF39" s="50">
        <v>931767.59362492873</v>
      </c>
    </row>
    <row r="40" spans="1:84">
      <c r="A40" s="40">
        <v>136887</v>
      </c>
      <c r="B40" s="40">
        <v>8734029</v>
      </c>
      <c r="C40" s="40" t="s">
        <v>251</v>
      </c>
      <c r="D40" s="507">
        <v>1009</v>
      </c>
      <c r="E40" s="507">
        <v>0</v>
      </c>
      <c r="F40" s="507">
        <v>1009</v>
      </c>
      <c r="G40" s="50">
        <v>0</v>
      </c>
      <c r="H40" s="50">
        <v>2762424</v>
      </c>
      <c r="I40" s="50">
        <v>2044800</v>
      </c>
      <c r="J40" s="50">
        <v>0</v>
      </c>
      <c r="K40" s="50">
        <v>74730.000000000029</v>
      </c>
      <c r="L40" s="50">
        <v>0</v>
      </c>
      <c r="M40" s="50">
        <v>159160.00000000009</v>
      </c>
      <c r="N40" s="50">
        <v>0</v>
      </c>
      <c r="O40" s="50">
        <v>0</v>
      </c>
      <c r="P40" s="50">
        <v>0</v>
      </c>
      <c r="Q40" s="50">
        <v>0</v>
      </c>
      <c r="R40" s="50">
        <v>0</v>
      </c>
      <c r="S40" s="50">
        <v>0</v>
      </c>
      <c r="T40" s="50">
        <v>74954.285714285666</v>
      </c>
      <c r="U40" s="50">
        <v>52326.860119047822</v>
      </c>
      <c r="V40" s="50">
        <v>1191.1805555555532</v>
      </c>
      <c r="W40" s="50">
        <v>0</v>
      </c>
      <c r="X40" s="50">
        <v>0</v>
      </c>
      <c r="Y40" s="50">
        <v>0</v>
      </c>
      <c r="Z40" s="50">
        <v>0</v>
      </c>
      <c r="AA40" s="50">
        <v>45945.535714285768</v>
      </c>
      <c r="AB40" s="50">
        <v>0</v>
      </c>
      <c r="AC40" s="50">
        <v>0</v>
      </c>
      <c r="AD40" s="50">
        <v>306369.43464768556</v>
      </c>
      <c r="AE40" s="50">
        <v>0</v>
      </c>
      <c r="AF40" s="50">
        <v>0</v>
      </c>
      <c r="AG40" s="50">
        <v>121300</v>
      </c>
      <c r="AH40" s="50">
        <v>0</v>
      </c>
      <c r="AI40" s="50">
        <v>0</v>
      </c>
      <c r="AJ40" s="50">
        <v>0</v>
      </c>
      <c r="AK40" s="50">
        <v>26444.2</v>
      </c>
      <c r="AL40" s="50">
        <v>0</v>
      </c>
      <c r="AM40" s="50">
        <v>0</v>
      </c>
      <c r="AN40" s="50">
        <v>0</v>
      </c>
      <c r="AO40" s="50">
        <v>0</v>
      </c>
      <c r="AP40" s="50">
        <v>0</v>
      </c>
      <c r="AQ40" s="50">
        <v>0</v>
      </c>
      <c r="AR40" s="50">
        <v>0</v>
      </c>
      <c r="AS40" s="50">
        <v>0</v>
      </c>
      <c r="AT40" s="50">
        <v>4807224</v>
      </c>
      <c r="AU40" s="50">
        <v>714677.29675086052</v>
      </c>
      <c r="AV40" s="50">
        <v>147744.2</v>
      </c>
      <c r="AW40" s="50">
        <v>431174.45243901818</v>
      </c>
      <c r="AX40" s="50">
        <v>5669645.4967508605</v>
      </c>
      <c r="AY40" s="50">
        <v>5643201.29675086</v>
      </c>
      <c r="AZ40" s="50">
        <v>5525</v>
      </c>
      <c r="BA40" s="50">
        <v>5574725</v>
      </c>
      <c r="BB40" s="50">
        <v>0</v>
      </c>
      <c r="BC40" s="50">
        <v>0</v>
      </c>
      <c r="BD40" s="50">
        <v>5669645.4967508605</v>
      </c>
      <c r="BE40" s="50">
        <v>0</v>
      </c>
      <c r="BF40" s="50">
        <v>5669645.4967508605</v>
      </c>
      <c r="BG40" s="50">
        <v>5601169.2</v>
      </c>
      <c r="BH40" s="50">
        <v>5453425</v>
      </c>
      <c r="BI40" s="50">
        <v>5521901.29675086</v>
      </c>
      <c r="BJ40" s="50">
        <v>5472.6474695251345</v>
      </c>
      <c r="BK40" s="50">
        <v>5358.6503445454546</v>
      </c>
      <c r="BL40" s="50">
        <v>0.02127347702313085</v>
      </c>
      <c r="BM40" s="50">
        <v>0</v>
      </c>
      <c r="BN40" s="50">
        <v>0</v>
      </c>
      <c r="BO40" s="50">
        <v>5669645.4967508605</v>
      </c>
      <c r="BP40" s="50">
        <v>5592.8655071861849</v>
      </c>
      <c r="BQ40" s="50" t="s">
        <v>325</v>
      </c>
      <c r="BR40" s="50">
        <v>5619.0738322605157</v>
      </c>
      <c r="BS40" s="50">
        <v>0.020186856388163976</v>
      </c>
      <c r="BT40" s="50">
        <v>0</v>
      </c>
      <c r="BU40" s="50">
        <v>5669645.4967508605</v>
      </c>
      <c r="BV40" s="50">
        <v>0</v>
      </c>
      <c r="BW40" s="50">
        <v>5669645.4967508605</v>
      </c>
      <c r="BX40" s="50">
        <v>26444.2</v>
      </c>
      <c r="BY40" s="50">
        <v>5643201.29675086</v>
      </c>
      <c r="CA40" s="511">
        <f>BO40-BX40</f>
        <v>5643201.29675086</v>
      </c>
      <c r="CB40" s="511">
        <f>IF(E40&gt;0,CA40,0)</f>
        <v>0</v>
      </c>
      <c r="CC40" s="511">
        <f>IF(F40&gt;0,CA40,0)</f>
        <v>5643201.29675086</v>
      </c>
      <c r="CE40" s="40">
        <v>8734029</v>
      </c>
      <c r="CF40" s="50">
        <v>5669645.4967508605</v>
      </c>
    </row>
    <row r="41" spans="1:84">
      <c r="A41" s="40">
        <v>139556</v>
      </c>
      <c r="B41" s="40">
        <v>8732013</v>
      </c>
      <c r="C41" s="40" t="s">
        <v>149</v>
      </c>
      <c r="D41" s="507">
        <v>173</v>
      </c>
      <c r="E41" s="507">
        <v>173</v>
      </c>
      <c r="F41" s="507">
        <v>0</v>
      </c>
      <c r="G41" s="50">
        <v>556541</v>
      </c>
      <c r="H41" s="50">
        <v>0</v>
      </c>
      <c r="I41" s="50">
        <v>0</v>
      </c>
      <c r="J41" s="50">
        <v>23970.000000000022</v>
      </c>
      <c r="K41" s="50">
        <v>0</v>
      </c>
      <c r="L41" s="50">
        <v>30680.000000000007</v>
      </c>
      <c r="M41" s="50">
        <v>0</v>
      </c>
      <c r="N41" s="50">
        <v>13419.999999999995</v>
      </c>
      <c r="O41" s="50">
        <v>19709.999999999993</v>
      </c>
      <c r="P41" s="50">
        <v>420.00000000000011</v>
      </c>
      <c r="Q41" s="50">
        <v>0</v>
      </c>
      <c r="R41" s="50">
        <v>0</v>
      </c>
      <c r="S41" s="50">
        <v>0</v>
      </c>
      <c r="T41" s="50">
        <v>0</v>
      </c>
      <c r="U41" s="50">
        <v>0</v>
      </c>
      <c r="V41" s="50">
        <v>0</v>
      </c>
      <c r="W41" s="50">
        <v>0</v>
      </c>
      <c r="X41" s="50">
        <v>0</v>
      </c>
      <c r="Y41" s="50">
        <v>0</v>
      </c>
      <c r="Z41" s="50">
        <v>21873.006993007013</v>
      </c>
      <c r="AA41" s="50">
        <v>0</v>
      </c>
      <c r="AB41" s="50">
        <v>0</v>
      </c>
      <c r="AC41" s="50">
        <v>67470</v>
      </c>
      <c r="AD41" s="50">
        <v>0</v>
      </c>
      <c r="AE41" s="50">
        <v>2423.4999999999945</v>
      </c>
      <c r="AF41" s="50">
        <v>0</v>
      </c>
      <c r="AG41" s="50">
        <v>121300</v>
      </c>
      <c r="AH41" s="50">
        <v>0</v>
      </c>
      <c r="AI41" s="50">
        <v>0</v>
      </c>
      <c r="AJ41" s="50">
        <v>0</v>
      </c>
      <c r="AK41" s="50">
        <v>1195</v>
      </c>
      <c r="AL41" s="50">
        <v>0</v>
      </c>
      <c r="AM41" s="50">
        <v>0</v>
      </c>
      <c r="AN41" s="50">
        <v>0</v>
      </c>
      <c r="AO41" s="50">
        <v>0</v>
      </c>
      <c r="AP41" s="50">
        <v>0</v>
      </c>
      <c r="AQ41" s="50">
        <v>0</v>
      </c>
      <c r="AR41" s="50">
        <v>0</v>
      </c>
      <c r="AS41" s="50">
        <v>0</v>
      </c>
      <c r="AT41" s="50">
        <v>556541</v>
      </c>
      <c r="AU41" s="50">
        <v>179966.50699300703</v>
      </c>
      <c r="AV41" s="50">
        <v>122495</v>
      </c>
      <c r="AW41" s="50">
        <v>75589.5872</v>
      </c>
      <c r="AX41" s="50">
        <v>859002.506993007</v>
      </c>
      <c r="AY41" s="50">
        <v>857807.506993007</v>
      </c>
      <c r="AZ41" s="50">
        <v>4265</v>
      </c>
      <c r="BA41" s="50">
        <v>737845</v>
      </c>
      <c r="BB41" s="50">
        <v>0</v>
      </c>
      <c r="BC41" s="50">
        <v>0</v>
      </c>
      <c r="BD41" s="50">
        <v>859002.506993007</v>
      </c>
      <c r="BE41" s="50">
        <v>859002.506993007</v>
      </c>
      <c r="BF41" s="50">
        <v>0</v>
      </c>
      <c r="BG41" s="50">
        <v>739040</v>
      </c>
      <c r="BH41" s="50">
        <v>616545</v>
      </c>
      <c r="BI41" s="50">
        <v>736507.506993007</v>
      </c>
      <c r="BJ41" s="50">
        <v>4257.2688265491734</v>
      </c>
      <c r="BK41" s="50">
        <v>4045.1848346590909</v>
      </c>
      <c r="BL41" s="50">
        <v>0.052428751851571663</v>
      </c>
      <c r="BM41" s="50">
        <v>0</v>
      </c>
      <c r="BN41" s="50">
        <v>0</v>
      </c>
      <c r="BO41" s="50">
        <v>859002.506993007</v>
      </c>
      <c r="BP41" s="50">
        <v>4958.4248959133356</v>
      </c>
      <c r="BQ41" s="50" t="s">
        <v>325</v>
      </c>
      <c r="BR41" s="50">
        <v>4965.3324103642026</v>
      </c>
      <c r="BS41" s="50">
        <v>0.047277955609203337</v>
      </c>
      <c r="BT41" s="50">
        <v>0</v>
      </c>
      <c r="BU41" s="50">
        <v>859002.506993007</v>
      </c>
      <c r="BV41" s="50">
        <v>0</v>
      </c>
      <c r="BW41" s="50">
        <v>859002.506993007</v>
      </c>
      <c r="BX41" s="50">
        <v>1195</v>
      </c>
      <c r="BY41" s="50">
        <v>857807.506993007</v>
      </c>
      <c r="CA41" s="511">
        <f>BO41-BX41</f>
        <v>857807.506993007</v>
      </c>
      <c r="CB41" s="511">
        <f>IF(E41&gt;0,CA41,0)</f>
        <v>857807.506993007</v>
      </c>
      <c r="CC41" s="511">
        <f>IF(F41&gt;0,CA41,0)</f>
        <v>0</v>
      </c>
      <c r="CE41" s="40">
        <v>8732013</v>
      </c>
      <c r="CF41" s="50">
        <v>859002.506993007</v>
      </c>
    </row>
    <row r="42" spans="1:84">
      <c r="A42" s="40">
        <v>110785</v>
      </c>
      <c r="B42" s="40">
        <v>8733009</v>
      </c>
      <c r="C42" s="40" t="s">
        <v>99</v>
      </c>
      <c r="D42" s="507">
        <v>134</v>
      </c>
      <c r="E42" s="507">
        <v>134</v>
      </c>
      <c r="F42" s="507">
        <v>0</v>
      </c>
      <c r="G42" s="50">
        <v>431078</v>
      </c>
      <c r="H42" s="50">
        <v>0</v>
      </c>
      <c r="I42" s="50">
        <v>0</v>
      </c>
      <c r="J42" s="50">
        <v>8459.9999999999873</v>
      </c>
      <c r="K42" s="50">
        <v>0</v>
      </c>
      <c r="L42" s="50">
        <v>11209.999999999969</v>
      </c>
      <c r="M42" s="50">
        <v>0</v>
      </c>
      <c r="N42" s="50">
        <v>440.00000000000119</v>
      </c>
      <c r="O42" s="50">
        <v>0</v>
      </c>
      <c r="P42" s="50">
        <v>0</v>
      </c>
      <c r="Q42" s="50">
        <v>0</v>
      </c>
      <c r="R42" s="50">
        <v>0</v>
      </c>
      <c r="S42" s="50">
        <v>0</v>
      </c>
      <c r="T42" s="50">
        <v>0</v>
      </c>
      <c r="U42" s="50">
        <v>0</v>
      </c>
      <c r="V42" s="50">
        <v>0</v>
      </c>
      <c r="W42" s="50">
        <v>0</v>
      </c>
      <c r="X42" s="50">
        <v>0</v>
      </c>
      <c r="Y42" s="50">
        <v>0</v>
      </c>
      <c r="Z42" s="50">
        <v>2122.7102803738326</v>
      </c>
      <c r="AA42" s="50">
        <v>0</v>
      </c>
      <c r="AB42" s="50">
        <v>0</v>
      </c>
      <c r="AC42" s="50">
        <v>34143.725490196077</v>
      </c>
      <c r="AD42" s="50">
        <v>0</v>
      </c>
      <c r="AE42" s="50">
        <v>0</v>
      </c>
      <c r="AF42" s="50">
        <v>0</v>
      </c>
      <c r="AG42" s="50">
        <v>121300</v>
      </c>
      <c r="AH42" s="50">
        <v>11602.136181575432</v>
      </c>
      <c r="AI42" s="50">
        <v>0</v>
      </c>
      <c r="AJ42" s="50">
        <v>0</v>
      </c>
      <c r="AK42" s="50">
        <v>13055.25</v>
      </c>
      <c r="AL42" s="50">
        <v>0</v>
      </c>
      <c r="AM42" s="50">
        <v>0</v>
      </c>
      <c r="AN42" s="50">
        <v>0</v>
      </c>
      <c r="AO42" s="50">
        <v>0</v>
      </c>
      <c r="AP42" s="50">
        <v>0</v>
      </c>
      <c r="AQ42" s="50">
        <v>0</v>
      </c>
      <c r="AR42" s="50">
        <v>0</v>
      </c>
      <c r="AS42" s="50">
        <v>0</v>
      </c>
      <c r="AT42" s="50">
        <v>431078</v>
      </c>
      <c r="AU42" s="50">
        <v>56376.435770569864</v>
      </c>
      <c r="AV42" s="50">
        <v>145957.38618157542</v>
      </c>
      <c r="AW42" s="50">
        <v>33245.193580392151</v>
      </c>
      <c r="AX42" s="50">
        <v>633411.82195214531</v>
      </c>
      <c r="AY42" s="50">
        <v>620356.57195214531</v>
      </c>
      <c r="AZ42" s="50">
        <v>4265</v>
      </c>
      <c r="BA42" s="50">
        <v>571510</v>
      </c>
      <c r="BB42" s="50">
        <v>0</v>
      </c>
      <c r="BC42" s="50">
        <v>0</v>
      </c>
      <c r="BD42" s="50">
        <v>633411.82195214531</v>
      </c>
      <c r="BE42" s="50">
        <v>633411.82195214531</v>
      </c>
      <c r="BF42" s="50">
        <v>0</v>
      </c>
      <c r="BG42" s="50">
        <v>584565.25</v>
      </c>
      <c r="BH42" s="50">
        <v>438607.86381842458</v>
      </c>
      <c r="BI42" s="50">
        <v>487454.43577056989</v>
      </c>
      <c r="BJ42" s="50">
        <v>3637.719669929626</v>
      </c>
      <c r="BK42" s="50">
        <v>3509.4479192246149</v>
      </c>
      <c r="BL42" s="50">
        <v>0.036550407259883691</v>
      </c>
      <c r="BM42" s="50">
        <v>0</v>
      </c>
      <c r="BN42" s="50">
        <v>0</v>
      </c>
      <c r="BO42" s="50">
        <v>633411.82195214531</v>
      </c>
      <c r="BP42" s="50">
        <v>4629.5266563592932</v>
      </c>
      <c r="BQ42" s="50" t="s">
        <v>325</v>
      </c>
      <c r="BR42" s="50">
        <v>4726.9538951652639</v>
      </c>
      <c r="BS42" s="50">
        <v>0.022347708409901523</v>
      </c>
      <c r="BT42" s="50">
        <v>-1182.4999999999998</v>
      </c>
      <c r="BU42" s="50">
        <v>632229.32195214531</v>
      </c>
      <c r="BV42" s="50">
        <v>-1340</v>
      </c>
      <c r="BW42" s="50">
        <v>630889.32195214531</v>
      </c>
      <c r="BX42" s="50">
        <v>13055.25</v>
      </c>
      <c r="BY42" s="50">
        <v>617834.07195214531</v>
      </c>
      <c r="CA42" s="511">
        <f>BO42-BX42</f>
        <v>620356.57195214531</v>
      </c>
      <c r="CB42" s="511">
        <f>IF(E42&gt;0,CA42,0)</f>
        <v>620356.57195214531</v>
      </c>
      <c r="CC42" s="511">
        <f>IF(F42&gt;0,CA42,0)</f>
        <v>0</v>
      </c>
      <c r="CE42" s="40">
        <v>8733009</v>
      </c>
      <c r="CF42" s="50">
        <v>633411.82195214531</v>
      </c>
    </row>
    <row r="43" spans="1:84">
      <c r="A43" s="40">
        <v>110649</v>
      </c>
      <c r="B43" s="40">
        <v>8732091</v>
      </c>
      <c r="C43" s="40" t="s">
        <v>54</v>
      </c>
      <c r="D43" s="507">
        <v>177</v>
      </c>
      <c r="E43" s="507">
        <v>177</v>
      </c>
      <c r="F43" s="507">
        <v>0</v>
      </c>
      <c r="G43" s="50">
        <v>569409</v>
      </c>
      <c r="H43" s="50">
        <v>0</v>
      </c>
      <c r="I43" s="50">
        <v>0</v>
      </c>
      <c r="J43" s="50">
        <v>28670.000000000007</v>
      </c>
      <c r="K43" s="50">
        <v>0</v>
      </c>
      <c r="L43" s="50">
        <v>36579.999999999978</v>
      </c>
      <c r="M43" s="50">
        <v>0</v>
      </c>
      <c r="N43" s="50">
        <v>12759.999999999998</v>
      </c>
      <c r="O43" s="50">
        <v>18090.000000000015</v>
      </c>
      <c r="P43" s="50">
        <v>1680.0000000000018</v>
      </c>
      <c r="Q43" s="50">
        <v>1840.000000000002</v>
      </c>
      <c r="R43" s="50">
        <v>20089.999999999996</v>
      </c>
      <c r="S43" s="50">
        <v>0</v>
      </c>
      <c r="T43" s="50">
        <v>0</v>
      </c>
      <c r="U43" s="50">
        <v>0</v>
      </c>
      <c r="V43" s="50">
        <v>0</v>
      </c>
      <c r="W43" s="50">
        <v>0</v>
      </c>
      <c r="X43" s="50">
        <v>0</v>
      </c>
      <c r="Y43" s="50">
        <v>0</v>
      </c>
      <c r="Z43" s="50">
        <v>35044.487179487136</v>
      </c>
      <c r="AA43" s="50">
        <v>0</v>
      </c>
      <c r="AB43" s="50">
        <v>0</v>
      </c>
      <c r="AC43" s="50">
        <v>55713.67192147531</v>
      </c>
      <c r="AD43" s="50">
        <v>0</v>
      </c>
      <c r="AE43" s="50">
        <v>0</v>
      </c>
      <c r="AF43" s="50">
        <v>0</v>
      </c>
      <c r="AG43" s="50">
        <v>121300</v>
      </c>
      <c r="AH43" s="50">
        <v>0</v>
      </c>
      <c r="AI43" s="50">
        <v>0</v>
      </c>
      <c r="AJ43" s="50">
        <v>0</v>
      </c>
      <c r="AK43" s="50">
        <v>17491.5</v>
      </c>
      <c r="AL43" s="50">
        <v>0</v>
      </c>
      <c r="AM43" s="50">
        <v>0</v>
      </c>
      <c r="AN43" s="50">
        <v>0</v>
      </c>
      <c r="AO43" s="50">
        <v>0</v>
      </c>
      <c r="AP43" s="50">
        <v>0</v>
      </c>
      <c r="AQ43" s="50">
        <v>0</v>
      </c>
      <c r="AR43" s="50">
        <v>0</v>
      </c>
      <c r="AS43" s="50">
        <v>0</v>
      </c>
      <c r="AT43" s="50">
        <v>569409</v>
      </c>
      <c r="AU43" s="50">
        <v>210468.15910096245</v>
      </c>
      <c r="AV43" s="50">
        <v>138791.5</v>
      </c>
      <c r="AW43" s="50">
        <v>87316.235706305772</v>
      </c>
      <c r="AX43" s="50">
        <v>918668.65910096245</v>
      </c>
      <c r="AY43" s="50">
        <v>901177.15910096245</v>
      </c>
      <c r="AZ43" s="50">
        <v>4265</v>
      </c>
      <c r="BA43" s="50">
        <v>754905</v>
      </c>
      <c r="BB43" s="50">
        <v>0</v>
      </c>
      <c r="BC43" s="50">
        <v>0</v>
      </c>
      <c r="BD43" s="50">
        <v>918668.65910096245</v>
      </c>
      <c r="BE43" s="50">
        <v>918668.65910096245</v>
      </c>
      <c r="BF43" s="50">
        <v>0</v>
      </c>
      <c r="BG43" s="50">
        <v>772396.5</v>
      </c>
      <c r="BH43" s="50">
        <v>633605</v>
      </c>
      <c r="BI43" s="50">
        <v>779877.15910096245</v>
      </c>
      <c r="BJ43" s="50">
        <v>4406.0856446382058</v>
      </c>
      <c r="BK43" s="50">
        <v>4352.0510595375727</v>
      </c>
      <c r="BL43" s="50">
        <v>0.01241588951081255</v>
      </c>
      <c r="BM43" s="50">
        <v>0.0075841104891874508</v>
      </c>
      <c r="BN43" s="50">
        <v>5842.1391879509329</v>
      </c>
      <c r="BO43" s="50">
        <v>924510.79828891344</v>
      </c>
      <c r="BP43" s="50">
        <v>5124.4028151916018</v>
      </c>
      <c r="BQ43" s="50" t="s">
        <v>325</v>
      </c>
      <c r="BR43" s="50">
        <v>5223.2248490899065</v>
      </c>
      <c r="BS43" s="50">
        <v>0.013369535286114953</v>
      </c>
      <c r="BT43" s="50">
        <v>-1735.05</v>
      </c>
      <c r="BU43" s="50">
        <v>922775.7482889134</v>
      </c>
      <c r="BV43" s="50">
        <v>-1770</v>
      </c>
      <c r="BW43" s="50">
        <v>921005.7482889134</v>
      </c>
      <c r="BX43" s="50">
        <v>17491.5</v>
      </c>
      <c r="BY43" s="50">
        <v>903514.2482889134</v>
      </c>
      <c r="CA43" s="511">
        <f>BO43-BX43</f>
        <v>907019.29828891344</v>
      </c>
      <c r="CB43" s="511">
        <f>IF(E43&gt;0,CA43,0)</f>
        <v>907019.29828891344</v>
      </c>
      <c r="CC43" s="511">
        <f>IF(F43&gt;0,CA43,0)</f>
        <v>0</v>
      </c>
      <c r="CE43" s="40">
        <v>8732091</v>
      </c>
      <c r="CF43" s="50">
        <v>924510.79828891344</v>
      </c>
    </row>
    <row r="44" spans="1:84">
      <c r="A44" s="40">
        <v>110631</v>
      </c>
      <c r="B44" s="40">
        <v>8732065</v>
      </c>
      <c r="C44" s="40" t="s">
        <v>45</v>
      </c>
      <c r="D44" s="507">
        <v>182</v>
      </c>
      <c r="E44" s="507">
        <v>182</v>
      </c>
      <c r="F44" s="507">
        <v>0</v>
      </c>
      <c r="G44" s="50">
        <v>585494</v>
      </c>
      <c r="H44" s="50">
        <v>0</v>
      </c>
      <c r="I44" s="50">
        <v>0</v>
      </c>
      <c r="J44" s="50">
        <v>21149.999999999978</v>
      </c>
      <c r="K44" s="50">
        <v>0</v>
      </c>
      <c r="L44" s="50">
        <v>27140.000000000029</v>
      </c>
      <c r="M44" s="50">
        <v>0</v>
      </c>
      <c r="N44" s="50">
        <v>660.00000000000068</v>
      </c>
      <c r="O44" s="50">
        <v>11340.000000000011</v>
      </c>
      <c r="P44" s="50">
        <v>0</v>
      </c>
      <c r="Q44" s="50">
        <v>2300.0000000000023</v>
      </c>
      <c r="R44" s="50">
        <v>0</v>
      </c>
      <c r="S44" s="50">
        <v>0</v>
      </c>
      <c r="T44" s="50">
        <v>0</v>
      </c>
      <c r="U44" s="50">
        <v>0</v>
      </c>
      <c r="V44" s="50">
        <v>0</v>
      </c>
      <c r="W44" s="50">
        <v>0</v>
      </c>
      <c r="X44" s="50">
        <v>0</v>
      </c>
      <c r="Y44" s="50">
        <v>0</v>
      </c>
      <c r="Z44" s="50">
        <v>0</v>
      </c>
      <c r="AA44" s="50">
        <v>0</v>
      </c>
      <c r="AB44" s="50">
        <v>0</v>
      </c>
      <c r="AC44" s="50">
        <v>41917.961783439488</v>
      </c>
      <c r="AD44" s="50">
        <v>0</v>
      </c>
      <c r="AE44" s="50">
        <v>73.999999999993435</v>
      </c>
      <c r="AF44" s="50">
        <v>0</v>
      </c>
      <c r="AG44" s="50">
        <v>121300</v>
      </c>
      <c r="AH44" s="50">
        <v>0</v>
      </c>
      <c r="AI44" s="50">
        <v>0</v>
      </c>
      <c r="AJ44" s="50">
        <v>0</v>
      </c>
      <c r="AK44" s="50">
        <v>19773</v>
      </c>
      <c r="AL44" s="50">
        <v>0</v>
      </c>
      <c r="AM44" s="50">
        <v>0</v>
      </c>
      <c r="AN44" s="50">
        <v>0</v>
      </c>
      <c r="AO44" s="50">
        <v>0</v>
      </c>
      <c r="AP44" s="50">
        <v>0</v>
      </c>
      <c r="AQ44" s="50">
        <v>0</v>
      </c>
      <c r="AR44" s="50">
        <v>0</v>
      </c>
      <c r="AS44" s="50">
        <v>0</v>
      </c>
      <c r="AT44" s="50">
        <v>585494</v>
      </c>
      <c r="AU44" s="50">
        <v>104581.9617834395</v>
      </c>
      <c r="AV44" s="50">
        <v>141073</v>
      </c>
      <c r="AW44" s="50">
        <v>54666.546105732486</v>
      </c>
      <c r="AX44" s="50">
        <v>831148.9617834395</v>
      </c>
      <c r="AY44" s="50">
        <v>811375.9617834395</v>
      </c>
      <c r="AZ44" s="50">
        <v>4265</v>
      </c>
      <c r="BA44" s="50">
        <v>776230</v>
      </c>
      <c r="BB44" s="50">
        <v>0</v>
      </c>
      <c r="BC44" s="50">
        <v>0</v>
      </c>
      <c r="BD44" s="50">
        <v>831148.9617834395</v>
      </c>
      <c r="BE44" s="50">
        <v>831148.9617834395</v>
      </c>
      <c r="BF44" s="50">
        <v>0</v>
      </c>
      <c r="BG44" s="50">
        <v>796003</v>
      </c>
      <c r="BH44" s="50">
        <v>654930</v>
      </c>
      <c r="BI44" s="50">
        <v>690075.9617834395</v>
      </c>
      <c r="BJ44" s="50">
        <v>3791.6261636452718</v>
      </c>
      <c r="BK44" s="50">
        <v>3668.2226730337079</v>
      </c>
      <c r="BL44" s="50">
        <v>0.033641221270110711</v>
      </c>
      <c r="BM44" s="50">
        <v>0</v>
      </c>
      <c r="BN44" s="50">
        <v>0</v>
      </c>
      <c r="BO44" s="50">
        <v>831148.9617834395</v>
      </c>
      <c r="BP44" s="50">
        <v>4458.1096801287886</v>
      </c>
      <c r="BQ44" s="50" t="s">
        <v>325</v>
      </c>
      <c r="BR44" s="50">
        <v>4566.7525372716455</v>
      </c>
      <c r="BS44" s="50">
        <v>0.023759345816911415</v>
      </c>
      <c r="BT44" s="50">
        <v>-1701.6499999999996</v>
      </c>
      <c r="BU44" s="50">
        <v>829447.31178343948</v>
      </c>
      <c r="BV44" s="50">
        <v>-1820</v>
      </c>
      <c r="BW44" s="50">
        <v>827627.31178343948</v>
      </c>
      <c r="BX44" s="50">
        <v>19773</v>
      </c>
      <c r="BY44" s="50">
        <v>807854.31178343948</v>
      </c>
      <c r="CA44" s="511">
        <f>BO44-BX44</f>
        <v>811375.9617834395</v>
      </c>
      <c r="CB44" s="511">
        <f>IF(E44&gt;0,CA44,0)</f>
        <v>811375.9617834395</v>
      </c>
      <c r="CC44" s="511">
        <f>IF(F44&gt;0,CA44,0)</f>
        <v>0</v>
      </c>
      <c r="CE44" s="40">
        <v>8732065</v>
      </c>
      <c r="CF44" s="50">
        <v>831148.9617834395</v>
      </c>
    </row>
    <row r="45" spans="1:84">
      <c r="A45" s="40">
        <v>136650</v>
      </c>
      <c r="B45" s="40">
        <v>8734031</v>
      </c>
      <c r="C45" s="40" t="s">
        <v>252</v>
      </c>
      <c r="D45" s="507">
        <v>549</v>
      </c>
      <c r="E45" s="507">
        <v>0</v>
      </c>
      <c r="F45" s="507">
        <v>549</v>
      </c>
      <c r="G45" s="50">
        <v>0</v>
      </c>
      <c r="H45" s="50">
        <v>1578528</v>
      </c>
      <c r="I45" s="50">
        <v>1027512</v>
      </c>
      <c r="J45" s="50">
        <v>0</v>
      </c>
      <c r="K45" s="50">
        <v>83660.000000000058</v>
      </c>
      <c r="L45" s="50">
        <v>0</v>
      </c>
      <c r="M45" s="50">
        <v>176460.00000000006</v>
      </c>
      <c r="N45" s="50">
        <v>0</v>
      </c>
      <c r="O45" s="50">
        <v>0</v>
      </c>
      <c r="P45" s="50">
        <v>0</v>
      </c>
      <c r="Q45" s="50">
        <v>0</v>
      </c>
      <c r="R45" s="50">
        <v>0</v>
      </c>
      <c r="S45" s="50">
        <v>0</v>
      </c>
      <c r="T45" s="50">
        <v>54080.000000000007</v>
      </c>
      <c r="U45" s="50">
        <v>25924.999999999975</v>
      </c>
      <c r="V45" s="50">
        <v>21420.000000000004</v>
      </c>
      <c r="W45" s="50">
        <v>0</v>
      </c>
      <c r="X45" s="50">
        <v>0</v>
      </c>
      <c r="Y45" s="50">
        <v>0</v>
      </c>
      <c r="Z45" s="50">
        <v>0</v>
      </c>
      <c r="AA45" s="50">
        <v>22950</v>
      </c>
      <c r="AB45" s="50">
        <v>0</v>
      </c>
      <c r="AC45" s="50">
        <v>0</v>
      </c>
      <c r="AD45" s="50">
        <v>269073.78346112568</v>
      </c>
      <c r="AE45" s="50">
        <v>0</v>
      </c>
      <c r="AF45" s="50">
        <v>0</v>
      </c>
      <c r="AG45" s="50">
        <v>121300</v>
      </c>
      <c r="AH45" s="50">
        <v>0</v>
      </c>
      <c r="AI45" s="50">
        <v>0</v>
      </c>
      <c r="AJ45" s="50">
        <v>0</v>
      </c>
      <c r="AK45" s="50">
        <v>15607.38</v>
      </c>
      <c r="AL45" s="50">
        <v>0</v>
      </c>
      <c r="AM45" s="50">
        <v>0</v>
      </c>
      <c r="AN45" s="50">
        <v>0</v>
      </c>
      <c r="AO45" s="50">
        <v>0</v>
      </c>
      <c r="AP45" s="50">
        <v>0</v>
      </c>
      <c r="AQ45" s="50">
        <v>0</v>
      </c>
      <c r="AR45" s="50">
        <v>0</v>
      </c>
      <c r="AS45" s="50">
        <v>0</v>
      </c>
      <c r="AT45" s="50">
        <v>2606040</v>
      </c>
      <c r="AU45" s="50">
        <v>653568.7834611258</v>
      </c>
      <c r="AV45" s="50">
        <v>136907.38</v>
      </c>
      <c r="AW45" s="50">
        <v>300429.30653978384</v>
      </c>
      <c r="AX45" s="50">
        <v>3396516.1634611255</v>
      </c>
      <c r="AY45" s="50">
        <v>3380908.7834611256</v>
      </c>
      <c r="AZ45" s="50">
        <v>5525</v>
      </c>
      <c r="BA45" s="50">
        <v>3033225</v>
      </c>
      <c r="BB45" s="50">
        <v>0</v>
      </c>
      <c r="BC45" s="50">
        <v>0</v>
      </c>
      <c r="BD45" s="50">
        <v>3396516.1634611255</v>
      </c>
      <c r="BE45" s="50">
        <v>0</v>
      </c>
      <c r="BF45" s="50">
        <v>3396516.1634611255</v>
      </c>
      <c r="BG45" s="50">
        <v>3048832.38</v>
      </c>
      <c r="BH45" s="50">
        <v>2911925</v>
      </c>
      <c r="BI45" s="50">
        <v>3259608.7834611256</v>
      </c>
      <c r="BJ45" s="50">
        <v>5937.3566183262765</v>
      </c>
      <c r="BK45" s="50">
        <v>5747.4624397031539</v>
      </c>
      <c r="BL45" s="50">
        <v>0.033039655433212411</v>
      </c>
      <c r="BM45" s="50">
        <v>0</v>
      </c>
      <c r="BN45" s="50">
        <v>0</v>
      </c>
      <c r="BO45" s="50">
        <v>3396516.1634611255</v>
      </c>
      <c r="BP45" s="50">
        <v>6158.3037950111575</v>
      </c>
      <c r="BQ45" s="50" t="s">
        <v>325</v>
      </c>
      <c r="BR45" s="50">
        <v>6186.7325381805567</v>
      </c>
      <c r="BS45" s="50">
        <v>0.030870385510963994</v>
      </c>
      <c r="BT45" s="50">
        <v>0</v>
      </c>
      <c r="BU45" s="50">
        <v>3396516.1634611255</v>
      </c>
      <c r="BV45" s="50">
        <v>0</v>
      </c>
      <c r="BW45" s="50">
        <v>3396516.1634611255</v>
      </c>
      <c r="BX45" s="50">
        <v>15607.38</v>
      </c>
      <c r="BY45" s="50">
        <v>3380908.7834611256</v>
      </c>
      <c r="CA45" s="511">
        <f>BO45-BX45</f>
        <v>3380908.7834611256</v>
      </c>
      <c r="CB45" s="511">
        <f>IF(E45&gt;0,CA45,0)</f>
        <v>0</v>
      </c>
      <c r="CC45" s="511">
        <f>IF(F45&gt;0,CA45,0)</f>
        <v>3380908.7834611256</v>
      </c>
      <c r="CE45" s="40">
        <v>8734031</v>
      </c>
      <c r="CF45" s="50">
        <v>3396516.1634611255</v>
      </c>
    </row>
    <row r="46" spans="1:84">
      <c r="A46" s="40">
        <v>110665</v>
      </c>
      <c r="B46" s="40">
        <v>8732119</v>
      </c>
      <c r="C46" s="40" t="s">
        <v>59</v>
      </c>
      <c r="D46" s="507">
        <v>206</v>
      </c>
      <c r="E46" s="507">
        <v>206</v>
      </c>
      <c r="F46" s="507">
        <v>0</v>
      </c>
      <c r="G46" s="50">
        <v>662702</v>
      </c>
      <c r="H46" s="50">
        <v>0</v>
      </c>
      <c r="I46" s="50">
        <v>0</v>
      </c>
      <c r="J46" s="50">
        <v>23030.000000000011</v>
      </c>
      <c r="K46" s="50">
        <v>0</v>
      </c>
      <c r="L46" s="50">
        <v>28910.000000000011</v>
      </c>
      <c r="M46" s="50">
        <v>0</v>
      </c>
      <c r="N46" s="50">
        <v>15399.999999999982</v>
      </c>
      <c r="O46" s="50">
        <v>0</v>
      </c>
      <c r="P46" s="50">
        <v>419.9999999999996</v>
      </c>
      <c r="Q46" s="50">
        <v>0</v>
      </c>
      <c r="R46" s="50">
        <v>0</v>
      </c>
      <c r="S46" s="50">
        <v>0</v>
      </c>
      <c r="T46" s="50">
        <v>0</v>
      </c>
      <c r="U46" s="50">
        <v>0</v>
      </c>
      <c r="V46" s="50">
        <v>0</v>
      </c>
      <c r="W46" s="50">
        <v>0</v>
      </c>
      <c r="X46" s="50">
        <v>0</v>
      </c>
      <c r="Y46" s="50">
        <v>0</v>
      </c>
      <c r="Z46" s="50">
        <v>19510.462427745642</v>
      </c>
      <c r="AA46" s="50">
        <v>0</v>
      </c>
      <c r="AB46" s="50">
        <v>0</v>
      </c>
      <c r="AC46" s="50">
        <v>101744.90066225166</v>
      </c>
      <c r="AD46" s="50">
        <v>0</v>
      </c>
      <c r="AE46" s="50">
        <v>0</v>
      </c>
      <c r="AF46" s="50">
        <v>0</v>
      </c>
      <c r="AG46" s="50">
        <v>121300</v>
      </c>
      <c r="AH46" s="50">
        <v>0</v>
      </c>
      <c r="AI46" s="50">
        <v>0</v>
      </c>
      <c r="AJ46" s="50">
        <v>0</v>
      </c>
      <c r="AK46" s="50">
        <v>34580</v>
      </c>
      <c r="AL46" s="50">
        <v>0</v>
      </c>
      <c r="AM46" s="50">
        <v>0</v>
      </c>
      <c r="AN46" s="50">
        <v>0</v>
      </c>
      <c r="AO46" s="50">
        <v>0</v>
      </c>
      <c r="AP46" s="50">
        <v>0</v>
      </c>
      <c r="AQ46" s="50">
        <v>0</v>
      </c>
      <c r="AR46" s="50">
        <v>0</v>
      </c>
      <c r="AS46" s="50">
        <v>0</v>
      </c>
      <c r="AT46" s="50">
        <v>662702</v>
      </c>
      <c r="AU46" s="50">
        <v>189015.36308999732</v>
      </c>
      <c r="AV46" s="50">
        <v>155880</v>
      </c>
      <c r="AW46" s="50">
        <v>79737.5838834437</v>
      </c>
      <c r="AX46" s="50">
        <v>1007597.3630899973</v>
      </c>
      <c r="AY46" s="50">
        <v>973017.36308999732</v>
      </c>
      <c r="AZ46" s="50">
        <v>4265</v>
      </c>
      <c r="BA46" s="50">
        <v>878590</v>
      </c>
      <c r="BB46" s="50">
        <v>0</v>
      </c>
      <c r="BC46" s="50">
        <v>0</v>
      </c>
      <c r="BD46" s="50">
        <v>1007597.3630899973</v>
      </c>
      <c r="BE46" s="50">
        <v>1007597.3630899973</v>
      </c>
      <c r="BF46" s="50">
        <v>0</v>
      </c>
      <c r="BG46" s="50">
        <v>913170</v>
      </c>
      <c r="BH46" s="50">
        <v>757290</v>
      </c>
      <c r="BI46" s="50">
        <v>851717.36308999732</v>
      </c>
      <c r="BJ46" s="50">
        <v>4134.5503062621228</v>
      </c>
      <c r="BK46" s="50">
        <v>4227.0513123931623</v>
      </c>
      <c r="BL46" s="50">
        <v>-0.02188310462658417</v>
      </c>
      <c r="BM46" s="50">
        <v>0.041883104626584171</v>
      </c>
      <c r="BN46" s="50">
        <v>36470.658670053963</v>
      </c>
      <c r="BO46" s="50">
        <v>1044068.0217600513</v>
      </c>
      <c r="BP46" s="50">
        <v>4900.4272900973365</v>
      </c>
      <c r="BQ46" s="50" t="s">
        <v>325</v>
      </c>
      <c r="BR46" s="50">
        <v>5068.2913677672395</v>
      </c>
      <c r="BS46" s="50">
        <v>0.035781497719221012</v>
      </c>
      <c r="BT46" s="50">
        <v>-1917.05</v>
      </c>
      <c r="BU46" s="50">
        <v>1042150.9717600512</v>
      </c>
      <c r="BV46" s="50">
        <v>-2060</v>
      </c>
      <c r="BW46" s="50">
        <v>1040090.9717600512</v>
      </c>
      <c r="BX46" s="50">
        <v>34580</v>
      </c>
      <c r="BY46" s="50">
        <v>1005510.9717600512</v>
      </c>
      <c r="CA46" s="511">
        <f>BO46-BX46</f>
        <v>1009488.0217600513</v>
      </c>
      <c r="CB46" s="511">
        <f>IF(E46&gt;0,CA46,0)</f>
        <v>1009488.0217600513</v>
      </c>
      <c r="CC46" s="511">
        <f>IF(F46&gt;0,CA46,0)</f>
        <v>0</v>
      </c>
      <c r="CE46" s="40">
        <v>8732119</v>
      </c>
      <c r="CF46" s="50">
        <v>1044068.0217600513</v>
      </c>
    </row>
    <row r="47" spans="1:84">
      <c r="A47" s="40">
        <v>136463</v>
      </c>
      <c r="B47" s="40">
        <v>8735406</v>
      </c>
      <c r="C47" s="40" t="s">
        <v>263</v>
      </c>
      <c r="D47" s="507">
        <v>1428</v>
      </c>
      <c r="E47" s="507">
        <v>0</v>
      </c>
      <c r="F47" s="507">
        <v>1428</v>
      </c>
      <c r="G47" s="50">
        <v>0</v>
      </c>
      <c r="H47" s="50">
        <v>3996216</v>
      </c>
      <c r="I47" s="50">
        <v>2796264</v>
      </c>
      <c r="J47" s="50">
        <v>0</v>
      </c>
      <c r="K47" s="50">
        <v>50759.999999999978</v>
      </c>
      <c r="L47" s="50">
        <v>0</v>
      </c>
      <c r="M47" s="50">
        <v>111584.99999999997</v>
      </c>
      <c r="N47" s="50">
        <v>0</v>
      </c>
      <c r="O47" s="50">
        <v>0</v>
      </c>
      <c r="P47" s="50">
        <v>0</v>
      </c>
      <c r="Q47" s="50">
        <v>0</v>
      </c>
      <c r="R47" s="50">
        <v>0</v>
      </c>
      <c r="S47" s="50">
        <v>0</v>
      </c>
      <c r="T47" s="50">
        <v>640.00000000000182</v>
      </c>
      <c r="U47" s="50">
        <v>4250.0000000000009</v>
      </c>
      <c r="V47" s="50">
        <v>0</v>
      </c>
      <c r="W47" s="50">
        <v>0</v>
      </c>
      <c r="X47" s="50">
        <v>0</v>
      </c>
      <c r="Y47" s="50">
        <v>0</v>
      </c>
      <c r="Z47" s="50">
        <v>0</v>
      </c>
      <c r="AA47" s="50">
        <v>29069.999999999913</v>
      </c>
      <c r="AB47" s="50">
        <v>0</v>
      </c>
      <c r="AC47" s="50">
        <v>0</v>
      </c>
      <c r="AD47" s="50">
        <v>434522.64240446675</v>
      </c>
      <c r="AE47" s="50">
        <v>0</v>
      </c>
      <c r="AF47" s="50">
        <v>0</v>
      </c>
      <c r="AG47" s="50">
        <v>121300</v>
      </c>
      <c r="AH47" s="50">
        <v>0</v>
      </c>
      <c r="AI47" s="50">
        <v>0</v>
      </c>
      <c r="AJ47" s="50">
        <v>0</v>
      </c>
      <c r="AK47" s="50">
        <v>51056.16</v>
      </c>
      <c r="AL47" s="50">
        <v>0</v>
      </c>
      <c r="AM47" s="50">
        <v>0</v>
      </c>
      <c r="AN47" s="50">
        <v>0</v>
      </c>
      <c r="AO47" s="50">
        <v>0</v>
      </c>
      <c r="AP47" s="50">
        <v>0</v>
      </c>
      <c r="AQ47" s="50">
        <v>0</v>
      </c>
      <c r="AR47" s="50">
        <v>0</v>
      </c>
      <c r="AS47" s="50">
        <v>0</v>
      </c>
      <c r="AT47" s="50">
        <v>6792480</v>
      </c>
      <c r="AU47" s="50">
        <v>630827.64240446663</v>
      </c>
      <c r="AV47" s="50">
        <v>172356.16</v>
      </c>
      <c r="AW47" s="50">
        <v>476213.22504726704</v>
      </c>
      <c r="AX47" s="50">
        <v>7595663.802404467</v>
      </c>
      <c r="AY47" s="50">
        <v>7544607.6424044669</v>
      </c>
      <c r="AZ47" s="50">
        <v>5525</v>
      </c>
      <c r="BA47" s="50">
        <v>7889700</v>
      </c>
      <c r="BB47" s="50">
        <v>0</v>
      </c>
      <c r="BC47" s="50">
        <v>345092.35759553313</v>
      </c>
      <c r="BD47" s="50">
        <v>7940756.16</v>
      </c>
      <c r="BE47" s="50">
        <v>0</v>
      </c>
      <c r="BF47" s="50">
        <v>7940756.16</v>
      </c>
      <c r="BG47" s="50">
        <v>7940756.16</v>
      </c>
      <c r="BH47" s="50">
        <v>7768400</v>
      </c>
      <c r="BI47" s="50">
        <v>7768400</v>
      </c>
      <c r="BJ47" s="50">
        <v>5440.0560224089631</v>
      </c>
      <c r="BK47" s="50">
        <v>5330.6467315716272</v>
      </c>
      <c r="BL47" s="50">
        <v>0.020524581039921757</v>
      </c>
      <c r="BM47" s="50">
        <v>0</v>
      </c>
      <c r="BN47" s="50">
        <v>0</v>
      </c>
      <c r="BO47" s="50">
        <v>7940756.16</v>
      </c>
      <c r="BP47" s="50">
        <v>5525</v>
      </c>
      <c r="BQ47" s="50" t="s">
        <v>325</v>
      </c>
      <c r="BR47" s="50">
        <v>5560.7536134453785</v>
      </c>
      <c r="BS47" s="50">
        <v>0.020227233023302205</v>
      </c>
      <c r="BT47" s="50">
        <v>0</v>
      </c>
      <c r="BU47" s="50">
        <v>7940756.16</v>
      </c>
      <c r="BV47" s="50">
        <v>0</v>
      </c>
      <c r="BW47" s="50">
        <v>7940756.16</v>
      </c>
      <c r="BX47" s="50">
        <v>51056.16</v>
      </c>
      <c r="BY47" s="50">
        <v>7889700</v>
      </c>
      <c r="CA47" s="511">
        <f>BO47-BX47</f>
        <v>7889700</v>
      </c>
      <c r="CB47" s="511">
        <f>IF(E47&gt;0,CA47,0)</f>
        <v>0</v>
      </c>
      <c r="CC47" s="511">
        <f>IF(F47&gt;0,CA47,0)</f>
        <v>7889700</v>
      </c>
      <c r="CE47" s="40">
        <v>8735406</v>
      </c>
      <c r="CF47" s="50">
        <v>7940756.16</v>
      </c>
    </row>
    <row r="48" spans="1:84">
      <c r="A48" s="40">
        <v>110786</v>
      </c>
      <c r="B48" s="40">
        <v>8733011</v>
      </c>
      <c r="C48" s="40" t="s">
        <v>100</v>
      </c>
      <c r="D48" s="507">
        <v>107</v>
      </c>
      <c r="E48" s="507">
        <v>107</v>
      </c>
      <c r="F48" s="507">
        <v>0</v>
      </c>
      <c r="G48" s="50">
        <v>344219</v>
      </c>
      <c r="H48" s="50">
        <v>0</v>
      </c>
      <c r="I48" s="50">
        <v>0</v>
      </c>
      <c r="J48" s="50">
        <v>6579.9999999999945</v>
      </c>
      <c r="K48" s="50">
        <v>0</v>
      </c>
      <c r="L48" s="50">
        <v>8259.9999999999945</v>
      </c>
      <c r="M48" s="50">
        <v>0</v>
      </c>
      <c r="N48" s="50">
        <v>219.99999999999991</v>
      </c>
      <c r="O48" s="50">
        <v>0</v>
      </c>
      <c r="P48" s="50">
        <v>0</v>
      </c>
      <c r="Q48" s="50">
        <v>0</v>
      </c>
      <c r="R48" s="50">
        <v>0</v>
      </c>
      <c r="S48" s="50">
        <v>0</v>
      </c>
      <c r="T48" s="50">
        <v>0</v>
      </c>
      <c r="U48" s="50">
        <v>0</v>
      </c>
      <c r="V48" s="50">
        <v>0</v>
      </c>
      <c r="W48" s="50">
        <v>0</v>
      </c>
      <c r="X48" s="50">
        <v>0</v>
      </c>
      <c r="Y48" s="50">
        <v>0</v>
      </c>
      <c r="Z48" s="50">
        <v>5145.1063829787236</v>
      </c>
      <c r="AA48" s="50">
        <v>0</v>
      </c>
      <c r="AB48" s="50">
        <v>0</v>
      </c>
      <c r="AC48" s="50">
        <v>34349.431818181823</v>
      </c>
      <c r="AD48" s="50">
        <v>0</v>
      </c>
      <c r="AE48" s="50">
        <v>0</v>
      </c>
      <c r="AF48" s="50">
        <v>0</v>
      </c>
      <c r="AG48" s="50">
        <v>121300</v>
      </c>
      <c r="AH48" s="50">
        <v>31428.57142857142</v>
      </c>
      <c r="AI48" s="50">
        <v>0</v>
      </c>
      <c r="AJ48" s="50">
        <v>0</v>
      </c>
      <c r="AK48" s="50">
        <v>18125.25</v>
      </c>
      <c r="AL48" s="50">
        <v>0</v>
      </c>
      <c r="AM48" s="50">
        <v>0</v>
      </c>
      <c r="AN48" s="50">
        <v>0</v>
      </c>
      <c r="AO48" s="50">
        <v>0</v>
      </c>
      <c r="AP48" s="50">
        <v>0</v>
      </c>
      <c r="AQ48" s="50">
        <v>0</v>
      </c>
      <c r="AR48" s="50">
        <v>0</v>
      </c>
      <c r="AS48" s="50">
        <v>0</v>
      </c>
      <c r="AT48" s="50">
        <v>344219</v>
      </c>
      <c r="AU48" s="50">
        <v>54554.53820116054</v>
      </c>
      <c r="AV48" s="50">
        <v>170853.82142857142</v>
      </c>
      <c r="AW48" s="50">
        <v>28780.948095454543</v>
      </c>
      <c r="AX48" s="50">
        <v>569627.359629732</v>
      </c>
      <c r="AY48" s="50">
        <v>551502.109629732</v>
      </c>
      <c r="AZ48" s="50">
        <v>4265</v>
      </c>
      <c r="BA48" s="50">
        <v>456355</v>
      </c>
      <c r="BB48" s="50">
        <v>0</v>
      </c>
      <c r="BC48" s="50">
        <v>0</v>
      </c>
      <c r="BD48" s="50">
        <v>569627.359629732</v>
      </c>
      <c r="BE48" s="50">
        <v>569627.359629732</v>
      </c>
      <c r="BF48" s="50">
        <v>0</v>
      </c>
      <c r="BG48" s="50">
        <v>474480.25</v>
      </c>
      <c r="BH48" s="50">
        <v>303626.42857142858</v>
      </c>
      <c r="BI48" s="50">
        <v>398773.53820116055</v>
      </c>
      <c r="BJ48" s="50">
        <v>3726.8554972071079</v>
      </c>
      <c r="BK48" s="50">
        <v>3308.4303736645966</v>
      </c>
      <c r="BL48" s="50">
        <v>0.12647239817201925</v>
      </c>
      <c r="BM48" s="50">
        <v>0</v>
      </c>
      <c r="BN48" s="50">
        <v>0</v>
      </c>
      <c r="BO48" s="50">
        <v>569627.359629732</v>
      </c>
      <c r="BP48" s="50">
        <v>5154.2253236423549</v>
      </c>
      <c r="BQ48" s="50" t="s">
        <v>325</v>
      </c>
      <c r="BR48" s="50">
        <v>5323.6201834554386</v>
      </c>
      <c r="BS48" s="50">
        <v>0.11044881489121261</v>
      </c>
      <c r="BT48" s="50">
        <v>-942.49999999999989</v>
      </c>
      <c r="BU48" s="50">
        <v>568684.859629732</v>
      </c>
      <c r="BV48" s="50">
        <v>-1070</v>
      </c>
      <c r="BW48" s="50">
        <v>567614.859629732</v>
      </c>
      <c r="BX48" s="50">
        <v>18125.25</v>
      </c>
      <c r="BY48" s="50">
        <v>549489.609629732</v>
      </c>
      <c r="CA48" s="511">
        <f>BO48-BX48</f>
        <v>551502.109629732</v>
      </c>
      <c r="CB48" s="511">
        <f>IF(E48&gt;0,CA48,0)</f>
        <v>551502.109629732</v>
      </c>
      <c r="CC48" s="511">
        <f>IF(F48&gt;0,CA48,0)</f>
        <v>0</v>
      </c>
      <c r="CE48" s="40">
        <v>8733011</v>
      </c>
      <c r="CF48" s="50">
        <v>569627.359629732</v>
      </c>
    </row>
    <row r="49" spans="1:84">
      <c r="A49" s="40">
        <v>110604</v>
      </c>
      <c r="B49" s="40">
        <v>8732006</v>
      </c>
      <c r="C49" s="40" t="s">
        <v>29</v>
      </c>
      <c r="D49" s="507">
        <v>484</v>
      </c>
      <c r="E49" s="507">
        <v>484</v>
      </c>
      <c r="F49" s="507">
        <v>0</v>
      </c>
      <c r="G49" s="50">
        <v>1557028</v>
      </c>
      <c r="H49" s="50">
        <v>0</v>
      </c>
      <c r="I49" s="50">
        <v>0</v>
      </c>
      <c r="J49" s="50">
        <v>38540.000000000044</v>
      </c>
      <c r="K49" s="50">
        <v>0</v>
      </c>
      <c r="L49" s="50">
        <v>51329.999999999854</v>
      </c>
      <c r="M49" s="50">
        <v>0</v>
      </c>
      <c r="N49" s="50">
        <v>0</v>
      </c>
      <c r="O49" s="50">
        <v>2430.0000000000064</v>
      </c>
      <c r="P49" s="50">
        <v>0</v>
      </c>
      <c r="Q49" s="50">
        <v>0</v>
      </c>
      <c r="R49" s="50">
        <v>0</v>
      </c>
      <c r="S49" s="50">
        <v>60160.000000000044</v>
      </c>
      <c r="T49" s="50">
        <v>0</v>
      </c>
      <c r="U49" s="50">
        <v>0</v>
      </c>
      <c r="V49" s="50">
        <v>0</v>
      </c>
      <c r="W49" s="50">
        <v>0</v>
      </c>
      <c r="X49" s="50">
        <v>0</v>
      </c>
      <c r="Y49" s="50">
        <v>0</v>
      </c>
      <c r="Z49" s="50">
        <v>9720.1421800947955</v>
      </c>
      <c r="AA49" s="50">
        <v>0</v>
      </c>
      <c r="AB49" s="50">
        <v>0</v>
      </c>
      <c r="AC49" s="50">
        <v>131155.8752997602</v>
      </c>
      <c r="AD49" s="50">
        <v>0</v>
      </c>
      <c r="AE49" s="50">
        <v>0</v>
      </c>
      <c r="AF49" s="50">
        <v>0</v>
      </c>
      <c r="AG49" s="50">
        <v>121300</v>
      </c>
      <c r="AH49" s="50">
        <v>0</v>
      </c>
      <c r="AI49" s="50">
        <v>0</v>
      </c>
      <c r="AJ49" s="50">
        <v>0</v>
      </c>
      <c r="AK49" s="50">
        <v>66126.48</v>
      </c>
      <c r="AL49" s="50">
        <v>0</v>
      </c>
      <c r="AM49" s="50">
        <v>0</v>
      </c>
      <c r="AN49" s="50">
        <v>0</v>
      </c>
      <c r="AO49" s="50">
        <v>0</v>
      </c>
      <c r="AP49" s="50">
        <v>0</v>
      </c>
      <c r="AQ49" s="50">
        <v>0</v>
      </c>
      <c r="AR49" s="50">
        <v>0</v>
      </c>
      <c r="AS49" s="50">
        <v>0</v>
      </c>
      <c r="AT49" s="50">
        <v>1557028</v>
      </c>
      <c r="AU49" s="50">
        <v>293336.01747985493</v>
      </c>
      <c r="AV49" s="50">
        <v>187426.47999999998</v>
      </c>
      <c r="AW49" s="50">
        <v>165841.20292613911</v>
      </c>
      <c r="AX49" s="50">
        <v>2037790.4974798549</v>
      </c>
      <c r="AY49" s="50">
        <v>1971664.0174798549</v>
      </c>
      <c r="AZ49" s="50">
        <v>4265</v>
      </c>
      <c r="BA49" s="50">
        <v>2064260</v>
      </c>
      <c r="BB49" s="50">
        <v>92595.982520145131</v>
      </c>
      <c r="BC49" s="50">
        <v>0</v>
      </c>
      <c r="BD49" s="50">
        <v>2130386.48</v>
      </c>
      <c r="BE49" s="50">
        <v>2130386.4799999995</v>
      </c>
      <c r="BF49" s="50">
        <v>0</v>
      </c>
      <c r="BG49" s="50">
        <v>2130386.48</v>
      </c>
      <c r="BH49" s="50">
        <v>1942960</v>
      </c>
      <c r="BI49" s="50">
        <v>1942960</v>
      </c>
      <c r="BJ49" s="50">
        <v>4014.3801652892562</v>
      </c>
      <c r="BK49" s="50">
        <v>3939.80198019802</v>
      </c>
      <c r="BL49" s="50">
        <v>0.018929424744207033</v>
      </c>
      <c r="BM49" s="50">
        <v>0.0010705752557929674</v>
      </c>
      <c r="BN49" s="50">
        <v>2041.441584158481</v>
      </c>
      <c r="BO49" s="50">
        <v>2132427.9215841587</v>
      </c>
      <c r="BP49" s="50">
        <v>4269.2178545127244</v>
      </c>
      <c r="BQ49" s="50" t="s">
        <v>325</v>
      </c>
      <c r="BR49" s="50">
        <v>4405.84281319041</v>
      </c>
      <c r="BS49" s="50">
        <v>0.020499492273565956</v>
      </c>
      <c r="BT49" s="50">
        <v>-4350.1</v>
      </c>
      <c r="BU49" s="50">
        <v>2128077.8215841586</v>
      </c>
      <c r="BV49" s="50">
        <v>-4840</v>
      </c>
      <c r="BW49" s="50">
        <v>2123237.8215841586</v>
      </c>
      <c r="BX49" s="50">
        <v>69356.47</v>
      </c>
      <c r="BY49" s="50">
        <v>2053881.3515841586</v>
      </c>
      <c r="CA49" s="511">
        <f>BO49-BX49</f>
        <v>2063071.4515841587</v>
      </c>
      <c r="CB49" s="511">
        <f>IF(E49&gt;0,CA49,0)</f>
        <v>2063071.4515841587</v>
      </c>
      <c r="CC49" s="511">
        <f>IF(F49&gt;0,CA49,0)</f>
        <v>0</v>
      </c>
      <c r="CE49" s="40">
        <v>8732006</v>
      </c>
      <c r="CF49" s="50">
        <v>2132427.9215841587</v>
      </c>
    </row>
    <row r="50" spans="1:84">
      <c r="A50" s="40">
        <v>137434</v>
      </c>
      <c r="B50" s="40">
        <v>8734038</v>
      </c>
      <c r="C50" s="40" t="s">
        <v>253</v>
      </c>
      <c r="D50" s="507">
        <v>872</v>
      </c>
      <c r="E50" s="507">
        <v>0</v>
      </c>
      <c r="F50" s="507">
        <v>872</v>
      </c>
      <c r="G50" s="50">
        <v>0</v>
      </c>
      <c r="H50" s="50">
        <v>2358720</v>
      </c>
      <c r="I50" s="50">
        <v>1799424</v>
      </c>
      <c r="J50" s="50">
        <v>0</v>
      </c>
      <c r="K50" s="50">
        <v>45590.000000000109</v>
      </c>
      <c r="L50" s="50">
        <v>0</v>
      </c>
      <c r="M50" s="50">
        <v>100340.00000000013</v>
      </c>
      <c r="N50" s="50">
        <v>0</v>
      </c>
      <c r="O50" s="50">
        <v>0</v>
      </c>
      <c r="P50" s="50">
        <v>0</v>
      </c>
      <c r="Q50" s="50">
        <v>0</v>
      </c>
      <c r="R50" s="50">
        <v>0</v>
      </c>
      <c r="S50" s="50">
        <v>0</v>
      </c>
      <c r="T50" s="50">
        <v>1601.836969001148</v>
      </c>
      <c r="U50" s="50">
        <v>32762.57175660161</v>
      </c>
      <c r="V50" s="50">
        <v>0</v>
      </c>
      <c r="W50" s="50">
        <v>0</v>
      </c>
      <c r="X50" s="50">
        <v>700.80367393800464</v>
      </c>
      <c r="Y50" s="50">
        <v>58807.439724454678</v>
      </c>
      <c r="Z50" s="50">
        <v>0</v>
      </c>
      <c r="AA50" s="50">
        <v>26010</v>
      </c>
      <c r="AB50" s="50">
        <v>0</v>
      </c>
      <c r="AC50" s="50">
        <v>0</v>
      </c>
      <c r="AD50" s="50">
        <v>260535.50813463217</v>
      </c>
      <c r="AE50" s="50">
        <v>0</v>
      </c>
      <c r="AF50" s="50">
        <v>0</v>
      </c>
      <c r="AG50" s="50">
        <v>121300</v>
      </c>
      <c r="AH50" s="50">
        <v>0</v>
      </c>
      <c r="AI50" s="50">
        <v>0</v>
      </c>
      <c r="AJ50" s="50">
        <v>0</v>
      </c>
      <c r="AK50" s="50">
        <v>40090</v>
      </c>
      <c r="AL50" s="50">
        <v>0</v>
      </c>
      <c r="AM50" s="50">
        <v>0</v>
      </c>
      <c r="AN50" s="50">
        <v>0</v>
      </c>
      <c r="AO50" s="50">
        <v>0</v>
      </c>
      <c r="AP50" s="50">
        <v>0</v>
      </c>
      <c r="AQ50" s="50">
        <v>0</v>
      </c>
      <c r="AR50" s="50">
        <v>0</v>
      </c>
      <c r="AS50" s="50">
        <v>0</v>
      </c>
      <c r="AT50" s="50">
        <v>4158144</v>
      </c>
      <c r="AU50" s="50">
        <v>526348.16025862785</v>
      </c>
      <c r="AV50" s="50">
        <v>161390</v>
      </c>
      <c r="AW50" s="50">
        <v>355337.56017573865</v>
      </c>
      <c r="AX50" s="50">
        <v>4845882.1602586275</v>
      </c>
      <c r="AY50" s="50">
        <v>4805792.1602586275</v>
      </c>
      <c r="AZ50" s="50">
        <v>5525</v>
      </c>
      <c r="BA50" s="50">
        <v>4817800</v>
      </c>
      <c r="BB50" s="50">
        <v>0</v>
      </c>
      <c r="BC50" s="50">
        <v>12007.839741372503</v>
      </c>
      <c r="BD50" s="50">
        <v>4857890</v>
      </c>
      <c r="BE50" s="50">
        <v>0</v>
      </c>
      <c r="BF50" s="50">
        <v>4857890</v>
      </c>
      <c r="BG50" s="50">
        <v>4857890</v>
      </c>
      <c r="BH50" s="50">
        <v>4696500</v>
      </c>
      <c r="BI50" s="50">
        <v>4696500</v>
      </c>
      <c r="BJ50" s="50">
        <v>5385.8944954128438</v>
      </c>
      <c r="BK50" s="50">
        <v>5277.7828054298643</v>
      </c>
      <c r="BL50" s="50">
        <v>0.020484300693797492</v>
      </c>
      <c r="BM50" s="50">
        <v>0</v>
      </c>
      <c r="BN50" s="50">
        <v>0</v>
      </c>
      <c r="BO50" s="50">
        <v>4857890</v>
      </c>
      <c r="BP50" s="50">
        <v>5525</v>
      </c>
      <c r="BQ50" s="50" t="s">
        <v>325</v>
      </c>
      <c r="BR50" s="50">
        <v>5570.9747706422022</v>
      </c>
      <c r="BS50" s="50">
        <v>0.020259521488249721</v>
      </c>
      <c r="BT50" s="50">
        <v>0</v>
      </c>
      <c r="BU50" s="50">
        <v>4857890</v>
      </c>
      <c r="BV50" s="50">
        <v>0</v>
      </c>
      <c r="BW50" s="50">
        <v>4857890</v>
      </c>
      <c r="BX50" s="50">
        <v>40090</v>
      </c>
      <c r="BY50" s="50">
        <v>4817800</v>
      </c>
      <c r="CA50" s="511">
        <f>BO50-BX50</f>
        <v>4817800</v>
      </c>
      <c r="CB50" s="511">
        <f>IF(E50&gt;0,CA50,0)</f>
        <v>0</v>
      </c>
      <c r="CC50" s="511">
        <f>IF(F50&gt;0,CA50,0)</f>
        <v>4817800</v>
      </c>
      <c r="CE50" s="40">
        <v>8734038</v>
      </c>
      <c r="CF50" s="50">
        <v>4857890</v>
      </c>
    </row>
    <row r="51" spans="1:84" ht="15" thickBot="1">
      <c r="A51" s="40">
        <v>141297</v>
      </c>
      <c r="B51" s="40">
        <v>8732451</v>
      </c>
      <c r="C51" s="40" t="s">
        <v>214</v>
      </c>
      <c r="D51" s="507">
        <v>189</v>
      </c>
      <c r="E51" s="507">
        <v>189</v>
      </c>
      <c r="F51" s="507">
        <v>0</v>
      </c>
      <c r="G51" s="50">
        <v>608013</v>
      </c>
      <c r="H51" s="50">
        <v>0</v>
      </c>
      <c r="I51" s="50">
        <v>0</v>
      </c>
      <c r="J51" s="50">
        <v>18329.999999999971</v>
      </c>
      <c r="K51" s="50">
        <v>0</v>
      </c>
      <c r="L51" s="50">
        <v>23600.000000000036</v>
      </c>
      <c r="M51" s="50">
        <v>0</v>
      </c>
      <c r="N51" s="50">
        <v>880.00000000000159</v>
      </c>
      <c r="O51" s="50">
        <v>1080.0000000000018</v>
      </c>
      <c r="P51" s="50">
        <v>419.99999999999989</v>
      </c>
      <c r="Q51" s="50">
        <v>0</v>
      </c>
      <c r="R51" s="50">
        <v>0</v>
      </c>
      <c r="S51" s="50">
        <v>0</v>
      </c>
      <c r="T51" s="50">
        <v>0</v>
      </c>
      <c r="U51" s="50">
        <v>0</v>
      </c>
      <c r="V51" s="50">
        <v>0</v>
      </c>
      <c r="W51" s="50">
        <v>0</v>
      </c>
      <c r="X51" s="50">
        <v>0</v>
      </c>
      <c r="Y51" s="50">
        <v>0</v>
      </c>
      <c r="Z51" s="50">
        <v>13022.560975609744</v>
      </c>
      <c r="AA51" s="50">
        <v>0</v>
      </c>
      <c r="AB51" s="50">
        <v>0</v>
      </c>
      <c r="AC51" s="50">
        <v>61634.29530201343</v>
      </c>
      <c r="AD51" s="50">
        <v>0</v>
      </c>
      <c r="AE51" s="50">
        <v>5235.4999999999918</v>
      </c>
      <c r="AF51" s="50">
        <v>0</v>
      </c>
      <c r="AG51" s="50">
        <v>121300</v>
      </c>
      <c r="AH51" s="50">
        <v>0</v>
      </c>
      <c r="AI51" s="50">
        <v>0</v>
      </c>
      <c r="AJ51" s="50">
        <v>0</v>
      </c>
      <c r="AK51" s="50">
        <v>6903</v>
      </c>
      <c r="AL51" s="50">
        <v>0</v>
      </c>
      <c r="AM51" s="50">
        <v>0</v>
      </c>
      <c r="AN51" s="50">
        <v>0</v>
      </c>
      <c r="AO51" s="50">
        <v>0</v>
      </c>
      <c r="AP51" s="50">
        <v>0</v>
      </c>
      <c r="AQ51" s="50">
        <v>0</v>
      </c>
      <c r="AR51" s="50">
        <v>0</v>
      </c>
      <c r="AS51" s="50">
        <v>0</v>
      </c>
      <c r="AT51" s="50">
        <v>608013</v>
      </c>
      <c r="AU51" s="50">
        <v>124202.35627762317</v>
      </c>
      <c r="AV51" s="50">
        <v>128203</v>
      </c>
      <c r="AW51" s="50">
        <v>53727.658834899332</v>
      </c>
      <c r="AX51" s="50">
        <v>860418.35627762321</v>
      </c>
      <c r="AY51" s="50">
        <v>853515.35627762321</v>
      </c>
      <c r="AZ51" s="50">
        <v>4265</v>
      </c>
      <c r="BA51" s="50">
        <v>806085</v>
      </c>
      <c r="BB51" s="50">
        <v>0</v>
      </c>
      <c r="BC51" s="50">
        <v>0</v>
      </c>
      <c r="BD51" s="50">
        <v>860418.35627762321</v>
      </c>
      <c r="BE51" s="50">
        <v>860418.3562776231</v>
      </c>
      <c r="BF51" s="50">
        <v>0</v>
      </c>
      <c r="BG51" s="50">
        <v>812988</v>
      </c>
      <c r="BH51" s="50">
        <v>684785</v>
      </c>
      <c r="BI51" s="50">
        <v>732215.35627762321</v>
      </c>
      <c r="BJ51" s="50">
        <v>3874.1553242202285</v>
      </c>
      <c r="BK51" s="50">
        <v>3640.3655345744683</v>
      </c>
      <c r="BL51" s="50">
        <v>0.064221514961982668</v>
      </c>
      <c r="BM51" s="50">
        <v>0</v>
      </c>
      <c r="BN51" s="50">
        <v>0</v>
      </c>
      <c r="BO51" s="50">
        <v>860418.35627762321</v>
      </c>
      <c r="BP51" s="50">
        <v>4515.95426601917</v>
      </c>
      <c r="BQ51" s="50" t="s">
        <v>325</v>
      </c>
      <c r="BR51" s="50">
        <v>4552.47807554298</v>
      </c>
      <c r="BS51" s="50">
        <v>0.053254490059845727</v>
      </c>
      <c r="BT51" s="50">
        <v>0</v>
      </c>
      <c r="BU51" s="50">
        <v>860418.35627762321</v>
      </c>
      <c r="BV51" s="50">
        <v>0</v>
      </c>
      <c r="BW51" s="50">
        <v>860418.35627762321</v>
      </c>
      <c r="BX51" s="50">
        <v>6903</v>
      </c>
      <c r="BY51" s="50">
        <v>853515.35627762321</v>
      </c>
      <c r="CA51" s="511">
        <f>BO51-BX51</f>
        <v>853515.35627762321</v>
      </c>
      <c r="CB51" s="511">
        <f>IF(E51&gt;0,CA51,0)</f>
        <v>853515.35627762321</v>
      </c>
      <c r="CC51" s="511">
        <f>IF(F51&gt;0,CA51,0)</f>
        <v>0</v>
      </c>
      <c r="CE51" s="40">
        <v>8732451</v>
      </c>
      <c r="CF51" s="50">
        <v>860418.35627762321</v>
      </c>
    </row>
    <row r="52" spans="1:84" ht="15" thickBot="1">
      <c r="A52" s="40">
        <v>138177</v>
      </c>
      <c r="B52" s="40">
        <v>8734045</v>
      </c>
      <c r="C52" s="40" t="s">
        <v>269</v>
      </c>
      <c r="D52" s="507">
        <v>1214.5</v>
      </c>
      <c r="E52" s="507">
        <v>77.5</v>
      </c>
      <c r="F52" s="507">
        <v>1137</v>
      </c>
      <c r="G52" s="50">
        <v>249317.5</v>
      </c>
      <c r="H52" s="50">
        <v>3157056</v>
      </c>
      <c r="I52" s="50">
        <v>2254392</v>
      </c>
      <c r="J52" s="50">
        <v>3834.2105263157951</v>
      </c>
      <c r="K52" s="50">
        <v>100579.99999999974</v>
      </c>
      <c r="L52" s="50">
        <v>4813.1578947368489</v>
      </c>
      <c r="M52" s="50">
        <v>221439.99999999962</v>
      </c>
      <c r="N52" s="50">
        <v>1196.4912280701749</v>
      </c>
      <c r="O52" s="50">
        <v>5506.5789473684181</v>
      </c>
      <c r="P52" s="50">
        <v>0</v>
      </c>
      <c r="Q52" s="50">
        <v>0</v>
      </c>
      <c r="R52" s="50">
        <v>0</v>
      </c>
      <c r="S52" s="50">
        <v>0</v>
      </c>
      <c r="T52" s="50">
        <v>62399.999999999935</v>
      </c>
      <c r="U52" s="50">
        <v>102000.00000000017</v>
      </c>
      <c r="V52" s="50">
        <v>7139.9999999999782</v>
      </c>
      <c r="W52" s="50">
        <v>2600.0000000000018</v>
      </c>
      <c r="X52" s="50">
        <v>0</v>
      </c>
      <c r="Y52" s="50">
        <v>0</v>
      </c>
      <c r="Z52" s="50">
        <v>1621.7592592592578</v>
      </c>
      <c r="AA52" s="50">
        <v>12240.000000000007</v>
      </c>
      <c r="AB52" s="50">
        <v>0</v>
      </c>
      <c r="AC52" s="50">
        <v>24394.404372397385</v>
      </c>
      <c r="AD52" s="50">
        <v>484700.85133927228</v>
      </c>
      <c r="AE52" s="50">
        <v>0</v>
      </c>
      <c r="AF52" s="50">
        <v>0</v>
      </c>
      <c r="AG52" s="50">
        <v>121300</v>
      </c>
      <c r="AH52" s="50">
        <v>0</v>
      </c>
      <c r="AI52" s="50">
        <v>0</v>
      </c>
      <c r="AJ52" s="50">
        <v>0</v>
      </c>
      <c r="AK52" s="50">
        <v>28577.78</v>
      </c>
      <c r="AL52" s="50">
        <v>0</v>
      </c>
      <c r="AM52" s="50">
        <v>0</v>
      </c>
      <c r="AN52" s="50">
        <v>0</v>
      </c>
      <c r="AO52" s="50">
        <v>0</v>
      </c>
      <c r="AP52" s="50">
        <v>0</v>
      </c>
      <c r="AQ52" s="50">
        <v>0</v>
      </c>
      <c r="AR52" s="50">
        <v>0</v>
      </c>
      <c r="AS52" s="50">
        <v>0</v>
      </c>
      <c r="AT52" s="50">
        <v>5660765.5</v>
      </c>
      <c r="AU52" s="50">
        <v>1034467.4535674197</v>
      </c>
      <c r="AV52" s="50">
        <v>149877.78</v>
      </c>
      <c r="AW52" s="50">
        <v>582210.27807887178</v>
      </c>
      <c r="AX52" s="50">
        <v>6845110.7335674195</v>
      </c>
      <c r="AY52" s="50">
        <v>6816532.9535674192</v>
      </c>
      <c r="AZ52" s="50">
        <v>5165</v>
      </c>
      <c r="BA52" s="50">
        <v>6272892.5</v>
      </c>
      <c r="BB52" s="50">
        <v>0</v>
      </c>
      <c r="BC52" s="50">
        <v>0</v>
      </c>
      <c r="BD52" s="50">
        <v>6845110.7335674195</v>
      </c>
      <c r="BE52" s="50">
        <v>300248.14335618413</v>
      </c>
      <c r="BF52" s="50">
        <v>6544862.5902112359</v>
      </c>
      <c r="BG52" s="50">
        <v>6301470.28</v>
      </c>
      <c r="BH52" s="50">
        <v>6151592.5</v>
      </c>
      <c r="BI52" s="50">
        <v>6695232.9535674192</v>
      </c>
      <c r="BJ52" s="50">
        <v>5512.7484179229468</v>
      </c>
      <c r="BK52" s="50">
        <v>5389.6693804733732</v>
      </c>
      <c r="BL52" s="50">
        <v>0.0228361015789736</v>
      </c>
      <c r="BM52" s="50">
        <v>0</v>
      </c>
      <c r="BN52" s="50">
        <v>0</v>
      </c>
      <c r="BO52" s="50">
        <v>6845110.7335674195</v>
      </c>
      <c r="BP52" s="50">
        <v>5612.6249103066439</v>
      </c>
      <c r="BQ52" s="50" t="s">
        <v>325</v>
      </c>
      <c r="BR52" s="50">
        <v>5636.1554002201892</v>
      </c>
      <c r="BS52" s="50">
        <v>0.021715950687684726</v>
      </c>
      <c r="BT52" s="50">
        <v>0</v>
      </c>
      <c r="BU52" s="50">
        <v>6845110.7335674195</v>
      </c>
      <c r="BV52" s="50">
        <v>0</v>
      </c>
      <c r="BW52" s="50">
        <v>6845110.7335674195</v>
      </c>
      <c r="BX52" s="50">
        <v>28577.78</v>
      </c>
      <c r="BY52" s="50">
        <v>6816532.9535674192</v>
      </c>
      <c r="CA52" s="511">
        <f>BO52-BX52</f>
        <v>6816532.9535674192</v>
      </c>
      <c r="CB52" s="512">
        <f>G52+J52+L52+N52+O52+Z52+AC52+(E52/F52)*AG52</f>
        <v>298952.13213140209</v>
      </c>
      <c r="CC52" s="513">
        <f>CA52-CB52</f>
        <v>6517580.8214360168</v>
      </c>
      <c r="CE52" s="40">
        <v>8734045</v>
      </c>
      <c r="CF52" s="50">
        <v>6845110.7335674195</v>
      </c>
    </row>
    <row r="53" spans="1:84">
      <c r="A53" s="40">
        <v>136332</v>
      </c>
      <c r="B53" s="40">
        <v>8735203</v>
      </c>
      <c r="C53" s="40" t="s">
        <v>232</v>
      </c>
      <c r="D53" s="507">
        <v>283</v>
      </c>
      <c r="E53" s="507">
        <v>283</v>
      </c>
      <c r="F53" s="507">
        <v>0</v>
      </c>
      <c r="G53" s="50">
        <v>910411</v>
      </c>
      <c r="H53" s="50">
        <v>0</v>
      </c>
      <c r="I53" s="50">
        <v>0</v>
      </c>
      <c r="J53" s="50">
        <v>15039.999999999936</v>
      </c>
      <c r="K53" s="50">
        <v>0</v>
      </c>
      <c r="L53" s="50">
        <v>18879.99999999992</v>
      </c>
      <c r="M53" s="50">
        <v>0</v>
      </c>
      <c r="N53" s="50">
        <v>1759.9999999999989</v>
      </c>
      <c r="O53" s="50">
        <v>7019.9999999999982</v>
      </c>
      <c r="P53" s="50">
        <v>0</v>
      </c>
      <c r="Q53" s="50">
        <v>0</v>
      </c>
      <c r="R53" s="50">
        <v>0</v>
      </c>
      <c r="S53" s="50">
        <v>0</v>
      </c>
      <c r="T53" s="50">
        <v>0</v>
      </c>
      <c r="U53" s="50">
        <v>0</v>
      </c>
      <c r="V53" s="50">
        <v>0</v>
      </c>
      <c r="W53" s="50">
        <v>0</v>
      </c>
      <c r="X53" s="50">
        <v>0</v>
      </c>
      <c r="Y53" s="50">
        <v>0</v>
      </c>
      <c r="Z53" s="50">
        <v>31830.949074074062</v>
      </c>
      <c r="AA53" s="50">
        <v>0</v>
      </c>
      <c r="AB53" s="50">
        <v>0</v>
      </c>
      <c r="AC53" s="50">
        <v>89078.921772754315</v>
      </c>
      <c r="AD53" s="50">
        <v>0</v>
      </c>
      <c r="AE53" s="50">
        <v>0</v>
      </c>
      <c r="AF53" s="50">
        <v>0</v>
      </c>
      <c r="AG53" s="50">
        <v>121300</v>
      </c>
      <c r="AH53" s="50">
        <v>0</v>
      </c>
      <c r="AI53" s="50">
        <v>0</v>
      </c>
      <c r="AJ53" s="50">
        <v>0</v>
      </c>
      <c r="AK53" s="50">
        <v>5469.2</v>
      </c>
      <c r="AL53" s="50">
        <v>0</v>
      </c>
      <c r="AM53" s="50">
        <v>0</v>
      </c>
      <c r="AN53" s="50">
        <v>0</v>
      </c>
      <c r="AO53" s="50">
        <v>0</v>
      </c>
      <c r="AP53" s="50">
        <v>0</v>
      </c>
      <c r="AQ53" s="50">
        <v>0</v>
      </c>
      <c r="AR53" s="50">
        <v>0</v>
      </c>
      <c r="AS53" s="50">
        <v>0</v>
      </c>
      <c r="AT53" s="50">
        <v>910411</v>
      </c>
      <c r="AU53" s="50">
        <v>163609.87084682821</v>
      </c>
      <c r="AV53" s="50">
        <v>126769.2</v>
      </c>
      <c r="AW53" s="50">
        <v>80716.376406127281</v>
      </c>
      <c r="AX53" s="50">
        <v>1200790.0708468282</v>
      </c>
      <c r="AY53" s="50">
        <v>1195320.8708468282</v>
      </c>
      <c r="AZ53" s="50">
        <v>4265</v>
      </c>
      <c r="BA53" s="50">
        <v>1206995</v>
      </c>
      <c r="BB53" s="50">
        <v>11674.129153171787</v>
      </c>
      <c r="BC53" s="50">
        <v>0</v>
      </c>
      <c r="BD53" s="50">
        <v>1212464.2</v>
      </c>
      <c r="BE53" s="50">
        <v>1212464.2</v>
      </c>
      <c r="BF53" s="50">
        <v>0</v>
      </c>
      <c r="BG53" s="50">
        <v>1212464.2</v>
      </c>
      <c r="BH53" s="50">
        <v>1085695</v>
      </c>
      <c r="BI53" s="50">
        <v>1085695</v>
      </c>
      <c r="BJ53" s="50">
        <v>3836.3780918727916</v>
      </c>
      <c r="BK53" s="50">
        <v>3826.3556851311955</v>
      </c>
      <c r="BL53" s="50">
        <v>0.0026193087016301445</v>
      </c>
      <c r="BM53" s="50">
        <v>0.017380691298369857</v>
      </c>
      <c r="BN53" s="50">
        <v>18820.832069970871</v>
      </c>
      <c r="BO53" s="50">
        <v>1231285.0320699709</v>
      </c>
      <c r="BP53" s="50">
        <v>4331.5047069610282</v>
      </c>
      <c r="BQ53" s="50" t="s">
        <v>325</v>
      </c>
      <c r="BR53" s="50">
        <v>4350.8305020140315</v>
      </c>
      <c r="BS53" s="50">
        <v>0.036913092405755021</v>
      </c>
      <c r="BT53" s="50">
        <v>0</v>
      </c>
      <c r="BU53" s="50">
        <v>1231285.0320699709</v>
      </c>
      <c r="BV53" s="50">
        <v>0</v>
      </c>
      <c r="BW53" s="50">
        <v>1231285.0320699709</v>
      </c>
      <c r="BX53" s="50">
        <v>5469.2</v>
      </c>
      <c r="BY53" s="50">
        <v>1225815.8320699709</v>
      </c>
      <c r="CA53" s="511">
        <f>BO53-BX53</f>
        <v>1225815.8320699709</v>
      </c>
      <c r="CB53" s="511">
        <f>IF(E53&gt;0,CA53,0)</f>
        <v>1225815.8320699709</v>
      </c>
      <c r="CC53" s="511">
        <f>IF(F53&gt;0,CA53,0)</f>
        <v>0</v>
      </c>
      <c r="CE53" s="40">
        <v>8735203</v>
      </c>
      <c r="CF53" s="50">
        <v>1231285.0320699709</v>
      </c>
    </row>
    <row r="54" spans="1:84">
      <c r="A54" s="40">
        <v>136339</v>
      </c>
      <c r="B54" s="40">
        <v>8735204</v>
      </c>
      <c r="C54" s="40" t="s">
        <v>233</v>
      </c>
      <c r="D54" s="507">
        <v>446</v>
      </c>
      <c r="E54" s="507">
        <v>446</v>
      </c>
      <c r="F54" s="507">
        <v>0</v>
      </c>
      <c r="G54" s="50">
        <v>1434782</v>
      </c>
      <c r="H54" s="50">
        <v>0</v>
      </c>
      <c r="I54" s="50">
        <v>0</v>
      </c>
      <c r="J54" s="50">
        <v>33839.999999999927</v>
      </c>
      <c r="K54" s="50">
        <v>0</v>
      </c>
      <c r="L54" s="50">
        <v>47199.999999999993</v>
      </c>
      <c r="M54" s="50">
        <v>0</v>
      </c>
      <c r="N54" s="50">
        <v>2425.4382022471905</v>
      </c>
      <c r="O54" s="50">
        <v>11906.69662921348</v>
      </c>
      <c r="P54" s="50">
        <v>0</v>
      </c>
      <c r="Q54" s="50">
        <v>0</v>
      </c>
      <c r="R54" s="50">
        <v>0</v>
      </c>
      <c r="S54" s="50">
        <v>0</v>
      </c>
      <c r="T54" s="50">
        <v>0</v>
      </c>
      <c r="U54" s="50">
        <v>0</v>
      </c>
      <c r="V54" s="50">
        <v>0</v>
      </c>
      <c r="W54" s="50">
        <v>0</v>
      </c>
      <c r="X54" s="50">
        <v>0</v>
      </c>
      <c r="Y54" s="50">
        <v>0</v>
      </c>
      <c r="Z54" s="50">
        <v>9039.9999999999982</v>
      </c>
      <c r="AA54" s="50">
        <v>0</v>
      </c>
      <c r="AB54" s="50">
        <v>0</v>
      </c>
      <c r="AC54" s="50">
        <v>127705.33936651584</v>
      </c>
      <c r="AD54" s="50">
        <v>0</v>
      </c>
      <c r="AE54" s="50">
        <v>0</v>
      </c>
      <c r="AF54" s="50">
        <v>0</v>
      </c>
      <c r="AG54" s="50">
        <v>121300</v>
      </c>
      <c r="AH54" s="50">
        <v>0</v>
      </c>
      <c r="AI54" s="50">
        <v>0</v>
      </c>
      <c r="AJ54" s="50">
        <v>0</v>
      </c>
      <c r="AK54" s="50">
        <v>7062.2</v>
      </c>
      <c r="AL54" s="50">
        <v>0</v>
      </c>
      <c r="AM54" s="50">
        <v>0</v>
      </c>
      <c r="AN54" s="50">
        <v>0</v>
      </c>
      <c r="AO54" s="50">
        <v>0</v>
      </c>
      <c r="AP54" s="50">
        <v>0</v>
      </c>
      <c r="AQ54" s="50">
        <v>0</v>
      </c>
      <c r="AR54" s="50">
        <v>0</v>
      </c>
      <c r="AS54" s="50">
        <v>0</v>
      </c>
      <c r="AT54" s="50">
        <v>1434782</v>
      </c>
      <c r="AU54" s="50">
        <v>232117.47419797641</v>
      </c>
      <c r="AV54" s="50">
        <v>128362.2</v>
      </c>
      <c r="AW54" s="50">
        <v>125382.19241911637</v>
      </c>
      <c r="AX54" s="50">
        <v>1795261.6741979762</v>
      </c>
      <c r="AY54" s="50">
        <v>1788199.4741979763</v>
      </c>
      <c r="AZ54" s="50">
        <v>4265</v>
      </c>
      <c r="BA54" s="50">
        <v>1902190</v>
      </c>
      <c r="BB54" s="50">
        <v>113990.52580202371</v>
      </c>
      <c r="BC54" s="50">
        <v>0</v>
      </c>
      <c r="BD54" s="50">
        <v>1909252.2</v>
      </c>
      <c r="BE54" s="50">
        <v>1909252.2000000002</v>
      </c>
      <c r="BF54" s="50">
        <v>0</v>
      </c>
      <c r="BG54" s="50">
        <v>1909252.2</v>
      </c>
      <c r="BH54" s="50">
        <v>1780890</v>
      </c>
      <c r="BI54" s="50">
        <v>1780890</v>
      </c>
      <c r="BJ54" s="50">
        <v>3993.0269058295962</v>
      </c>
      <c r="BK54" s="50">
        <v>3912.2295805739514</v>
      </c>
      <c r="BL54" s="50">
        <v>0.020652500982263761</v>
      </c>
      <c r="BM54" s="50">
        <v>0</v>
      </c>
      <c r="BN54" s="50">
        <v>0</v>
      </c>
      <c r="BO54" s="50">
        <v>1909252.2</v>
      </c>
      <c r="BP54" s="50">
        <v>4265</v>
      </c>
      <c r="BQ54" s="50" t="s">
        <v>325</v>
      </c>
      <c r="BR54" s="50">
        <v>4280.8345291479818</v>
      </c>
      <c r="BS54" s="50">
        <v>0.020317687575041044</v>
      </c>
      <c r="BT54" s="50">
        <v>0</v>
      </c>
      <c r="BU54" s="50">
        <v>1909252.2</v>
      </c>
      <c r="BV54" s="50">
        <v>0</v>
      </c>
      <c r="BW54" s="50">
        <v>1909252.2</v>
      </c>
      <c r="BX54" s="50">
        <v>7062.2</v>
      </c>
      <c r="BY54" s="50">
        <v>1902190</v>
      </c>
      <c r="CA54" s="511">
        <f>BO54-BX54</f>
        <v>1902190</v>
      </c>
      <c r="CB54" s="511">
        <f>IF(E54&gt;0,CA54,0)</f>
        <v>1902190</v>
      </c>
      <c r="CC54" s="511">
        <f>IF(F54&gt;0,CA54,0)</f>
        <v>0</v>
      </c>
      <c r="CE54" s="40">
        <v>8735204</v>
      </c>
      <c r="CF54" s="50">
        <v>1909252.2</v>
      </c>
    </row>
    <row r="55" spans="1:84">
      <c r="A55" s="40">
        <v>144054</v>
      </c>
      <c r="B55" s="40">
        <v>8732057</v>
      </c>
      <c r="C55" s="40" t="s">
        <v>178</v>
      </c>
      <c r="D55" s="507">
        <v>191</v>
      </c>
      <c r="E55" s="507">
        <v>191</v>
      </c>
      <c r="F55" s="507">
        <v>0</v>
      </c>
      <c r="G55" s="50">
        <v>614447</v>
      </c>
      <c r="H55" s="50">
        <v>0</v>
      </c>
      <c r="I55" s="50">
        <v>0</v>
      </c>
      <c r="J55" s="50">
        <v>8460.0000000000018</v>
      </c>
      <c r="K55" s="50">
        <v>0</v>
      </c>
      <c r="L55" s="50">
        <v>11209.999999999998</v>
      </c>
      <c r="M55" s="50">
        <v>0</v>
      </c>
      <c r="N55" s="50">
        <v>659.99999999999943</v>
      </c>
      <c r="O55" s="50">
        <v>0</v>
      </c>
      <c r="P55" s="50">
        <v>0</v>
      </c>
      <c r="Q55" s="50">
        <v>0</v>
      </c>
      <c r="R55" s="50">
        <v>0</v>
      </c>
      <c r="S55" s="50">
        <v>0</v>
      </c>
      <c r="T55" s="50">
        <v>0</v>
      </c>
      <c r="U55" s="50">
        <v>0</v>
      </c>
      <c r="V55" s="50">
        <v>0</v>
      </c>
      <c r="W55" s="50">
        <v>0</v>
      </c>
      <c r="X55" s="50">
        <v>0</v>
      </c>
      <c r="Y55" s="50">
        <v>0</v>
      </c>
      <c r="Z55" s="50">
        <v>8554.2378048780465</v>
      </c>
      <c r="AA55" s="50">
        <v>0</v>
      </c>
      <c r="AB55" s="50">
        <v>0</v>
      </c>
      <c r="AC55" s="50">
        <v>43965.370370370365</v>
      </c>
      <c r="AD55" s="50">
        <v>0</v>
      </c>
      <c r="AE55" s="50">
        <v>0</v>
      </c>
      <c r="AF55" s="50">
        <v>0</v>
      </c>
      <c r="AG55" s="50">
        <v>121300</v>
      </c>
      <c r="AH55" s="50">
        <v>0</v>
      </c>
      <c r="AI55" s="50">
        <v>0</v>
      </c>
      <c r="AJ55" s="50">
        <v>0</v>
      </c>
      <c r="AK55" s="50">
        <v>5310</v>
      </c>
      <c r="AL55" s="50">
        <v>0</v>
      </c>
      <c r="AM55" s="50">
        <v>0</v>
      </c>
      <c r="AN55" s="50">
        <v>0</v>
      </c>
      <c r="AO55" s="50">
        <v>0</v>
      </c>
      <c r="AP55" s="50">
        <v>0</v>
      </c>
      <c r="AQ55" s="50">
        <v>0</v>
      </c>
      <c r="AR55" s="50">
        <v>0</v>
      </c>
      <c r="AS55" s="50">
        <v>0</v>
      </c>
      <c r="AT55" s="50">
        <v>614447</v>
      </c>
      <c r="AU55" s="50">
        <v>72849.6081752484</v>
      </c>
      <c r="AV55" s="50">
        <v>126610</v>
      </c>
      <c r="AW55" s="50">
        <v>45180.968362962958</v>
      </c>
      <c r="AX55" s="50">
        <v>813906.60817524837</v>
      </c>
      <c r="AY55" s="50">
        <v>808596.60817524837</v>
      </c>
      <c r="AZ55" s="50">
        <v>4265</v>
      </c>
      <c r="BA55" s="50">
        <v>814615</v>
      </c>
      <c r="BB55" s="50">
        <v>6018.3918247516267</v>
      </c>
      <c r="BC55" s="50">
        <v>0</v>
      </c>
      <c r="BD55" s="50">
        <v>819925</v>
      </c>
      <c r="BE55" s="50">
        <v>819925</v>
      </c>
      <c r="BF55" s="50">
        <v>0</v>
      </c>
      <c r="BG55" s="50">
        <v>819925</v>
      </c>
      <c r="BH55" s="50">
        <v>693315</v>
      </c>
      <c r="BI55" s="50">
        <v>693315</v>
      </c>
      <c r="BJ55" s="50">
        <v>3629.9214659685863</v>
      </c>
      <c r="BK55" s="50">
        <v>3564.263959390863</v>
      </c>
      <c r="BL55" s="50">
        <v>0.018421056163568837</v>
      </c>
      <c r="BM55" s="50">
        <v>0.0015789438364311632</v>
      </c>
      <c r="BN55" s="50">
        <v>1074.904568527942</v>
      </c>
      <c r="BO55" s="50">
        <v>820999.90456852794</v>
      </c>
      <c r="BP55" s="50">
        <v>4270.6277726100943</v>
      </c>
      <c r="BQ55" s="50" t="s">
        <v>325</v>
      </c>
      <c r="BR55" s="50">
        <v>4298.4288197305132</v>
      </c>
      <c r="BS55" s="50">
        <v>0.021743641163303629</v>
      </c>
      <c r="BT55" s="50">
        <v>0</v>
      </c>
      <c r="BU55" s="50">
        <v>820999.90456852794</v>
      </c>
      <c r="BV55" s="50">
        <v>0</v>
      </c>
      <c r="BW55" s="50">
        <v>820999.90456852794</v>
      </c>
      <c r="BX55" s="50">
        <v>5310</v>
      </c>
      <c r="BY55" s="50">
        <v>815689.90456852794</v>
      </c>
      <c r="CA55" s="511">
        <f>BO55-BX55</f>
        <v>815689.90456852794</v>
      </c>
      <c r="CB55" s="511">
        <f>IF(E55&gt;0,CA55,0)</f>
        <v>815689.90456852794</v>
      </c>
      <c r="CC55" s="511">
        <f>IF(F55&gt;0,CA55,0)</f>
        <v>0</v>
      </c>
      <c r="CE55" s="40">
        <v>8732057</v>
      </c>
      <c r="CF55" s="50">
        <v>820999.90456852794</v>
      </c>
    </row>
    <row r="56" spans="1:84">
      <c r="A56" s="40">
        <v>144947</v>
      </c>
      <c r="B56" s="40">
        <v>8732052</v>
      </c>
      <c r="C56" s="40" t="s">
        <v>175</v>
      </c>
      <c r="D56" s="507">
        <v>153</v>
      </c>
      <c r="E56" s="507">
        <v>153</v>
      </c>
      <c r="F56" s="507">
        <v>0</v>
      </c>
      <c r="G56" s="50">
        <v>492201</v>
      </c>
      <c r="H56" s="50">
        <v>0</v>
      </c>
      <c r="I56" s="50">
        <v>0</v>
      </c>
      <c r="J56" s="50">
        <v>11279.999999999984</v>
      </c>
      <c r="K56" s="50">
        <v>0</v>
      </c>
      <c r="L56" s="50">
        <v>16519.999999999964</v>
      </c>
      <c r="M56" s="50">
        <v>0</v>
      </c>
      <c r="N56" s="50">
        <v>1099.9999999999998</v>
      </c>
      <c r="O56" s="50">
        <v>0</v>
      </c>
      <c r="P56" s="50">
        <v>0</v>
      </c>
      <c r="Q56" s="50">
        <v>0</v>
      </c>
      <c r="R56" s="50">
        <v>0</v>
      </c>
      <c r="S56" s="50">
        <v>0</v>
      </c>
      <c r="T56" s="50">
        <v>0</v>
      </c>
      <c r="U56" s="50">
        <v>0</v>
      </c>
      <c r="V56" s="50">
        <v>0</v>
      </c>
      <c r="W56" s="50">
        <v>0</v>
      </c>
      <c r="X56" s="50">
        <v>0</v>
      </c>
      <c r="Y56" s="50">
        <v>0</v>
      </c>
      <c r="Z56" s="50">
        <v>2619.545454545454</v>
      </c>
      <c r="AA56" s="50">
        <v>0</v>
      </c>
      <c r="AB56" s="50">
        <v>0</v>
      </c>
      <c r="AC56" s="50">
        <v>47151.818181818184</v>
      </c>
      <c r="AD56" s="50">
        <v>0</v>
      </c>
      <c r="AE56" s="50">
        <v>0</v>
      </c>
      <c r="AF56" s="50">
        <v>0</v>
      </c>
      <c r="AG56" s="50">
        <v>121300</v>
      </c>
      <c r="AH56" s="50">
        <v>0</v>
      </c>
      <c r="AI56" s="50">
        <v>0</v>
      </c>
      <c r="AJ56" s="50">
        <v>0</v>
      </c>
      <c r="AK56" s="50">
        <v>5995</v>
      </c>
      <c r="AL56" s="50">
        <v>0</v>
      </c>
      <c r="AM56" s="50">
        <v>0</v>
      </c>
      <c r="AN56" s="50">
        <v>0</v>
      </c>
      <c r="AO56" s="50">
        <v>0</v>
      </c>
      <c r="AP56" s="50">
        <v>0</v>
      </c>
      <c r="AQ56" s="50">
        <v>0</v>
      </c>
      <c r="AR56" s="50">
        <v>0</v>
      </c>
      <c r="AS56" s="50">
        <v>0</v>
      </c>
      <c r="AT56" s="50">
        <v>492201</v>
      </c>
      <c r="AU56" s="50">
        <v>78671.363636363589</v>
      </c>
      <c r="AV56" s="50">
        <v>127295</v>
      </c>
      <c r="AW56" s="50">
        <v>41532.489654545454</v>
      </c>
      <c r="AX56" s="50">
        <v>698167.36363636353</v>
      </c>
      <c r="AY56" s="50">
        <v>692172.36363636353</v>
      </c>
      <c r="AZ56" s="50">
        <v>4265</v>
      </c>
      <c r="BA56" s="50">
        <v>652545</v>
      </c>
      <c r="BB56" s="50">
        <v>0</v>
      </c>
      <c r="BC56" s="50">
        <v>0</v>
      </c>
      <c r="BD56" s="50">
        <v>698167.36363636353</v>
      </c>
      <c r="BE56" s="50">
        <v>698167.36363636365</v>
      </c>
      <c r="BF56" s="50">
        <v>0</v>
      </c>
      <c r="BG56" s="50">
        <v>658540</v>
      </c>
      <c r="BH56" s="50">
        <v>531245</v>
      </c>
      <c r="BI56" s="50">
        <v>570872.36363636353</v>
      </c>
      <c r="BJ56" s="50">
        <v>3731.1919191919187</v>
      </c>
      <c r="BK56" s="50">
        <v>3578.527712269939</v>
      </c>
      <c r="BL56" s="50">
        <v>0.042661177779490057</v>
      </c>
      <c r="BM56" s="50">
        <v>0</v>
      </c>
      <c r="BN56" s="50">
        <v>0</v>
      </c>
      <c r="BO56" s="50">
        <v>698167.36363636353</v>
      </c>
      <c r="BP56" s="50">
        <v>4524.0023767082585</v>
      </c>
      <c r="BQ56" s="50" t="s">
        <v>325</v>
      </c>
      <c r="BR56" s="50">
        <v>4563.1853832442057</v>
      </c>
      <c r="BS56" s="50">
        <v>0.046727319457311456</v>
      </c>
      <c r="BT56" s="50">
        <v>0</v>
      </c>
      <c r="BU56" s="50">
        <v>698167.36363636353</v>
      </c>
      <c r="BV56" s="50">
        <v>0</v>
      </c>
      <c r="BW56" s="50">
        <v>698167.36363636353</v>
      </c>
      <c r="BX56" s="50">
        <v>5995</v>
      </c>
      <c r="BY56" s="50">
        <v>692172.36363636353</v>
      </c>
      <c r="CA56" s="511">
        <f>BO56-BX56</f>
        <v>692172.36363636353</v>
      </c>
      <c r="CB56" s="511">
        <f>IF(E56&gt;0,CA56,0)</f>
        <v>692172.36363636353</v>
      </c>
      <c r="CC56" s="511">
        <f>IF(F56&gt;0,CA56,0)</f>
        <v>0</v>
      </c>
      <c r="CE56" s="40">
        <v>8732052</v>
      </c>
      <c r="CF56" s="50">
        <v>698167.36363636353</v>
      </c>
    </row>
    <row r="57" spans="1:84">
      <c r="A57" s="40">
        <v>110787</v>
      </c>
      <c r="B57" s="40">
        <v>8733012</v>
      </c>
      <c r="C57" s="40" t="s">
        <v>101</v>
      </c>
      <c r="D57" s="507">
        <v>56</v>
      </c>
      <c r="E57" s="507">
        <v>56</v>
      </c>
      <c r="F57" s="507">
        <v>0</v>
      </c>
      <c r="G57" s="50">
        <v>180152</v>
      </c>
      <c r="H57" s="50">
        <v>0</v>
      </c>
      <c r="I57" s="50">
        <v>0</v>
      </c>
      <c r="J57" s="50">
        <v>3760.0000000000032</v>
      </c>
      <c r="K57" s="50">
        <v>0</v>
      </c>
      <c r="L57" s="50">
        <v>4720.0000000000045</v>
      </c>
      <c r="M57" s="50">
        <v>0</v>
      </c>
      <c r="N57" s="50">
        <v>0</v>
      </c>
      <c r="O57" s="50">
        <v>0</v>
      </c>
      <c r="P57" s="50">
        <v>0</v>
      </c>
      <c r="Q57" s="50">
        <v>0</v>
      </c>
      <c r="R57" s="50">
        <v>0</v>
      </c>
      <c r="S57" s="50">
        <v>0</v>
      </c>
      <c r="T57" s="50">
        <v>0</v>
      </c>
      <c r="U57" s="50">
        <v>0</v>
      </c>
      <c r="V57" s="50">
        <v>0</v>
      </c>
      <c r="W57" s="50">
        <v>0</v>
      </c>
      <c r="X57" s="50">
        <v>0</v>
      </c>
      <c r="Y57" s="50">
        <v>0</v>
      </c>
      <c r="Z57" s="50">
        <v>3722.3529411764575</v>
      </c>
      <c r="AA57" s="50">
        <v>0</v>
      </c>
      <c r="AB57" s="50">
        <v>0</v>
      </c>
      <c r="AC57" s="50">
        <v>23010.909090909092</v>
      </c>
      <c r="AD57" s="50">
        <v>0</v>
      </c>
      <c r="AE57" s="50">
        <v>591.99999999999852</v>
      </c>
      <c r="AF57" s="50">
        <v>0</v>
      </c>
      <c r="AG57" s="50">
        <v>121300</v>
      </c>
      <c r="AH57" s="50">
        <v>55000</v>
      </c>
      <c r="AI57" s="50">
        <v>0</v>
      </c>
      <c r="AJ57" s="50">
        <v>0</v>
      </c>
      <c r="AK57" s="50">
        <v>9633</v>
      </c>
      <c r="AL57" s="50">
        <v>0</v>
      </c>
      <c r="AM57" s="50">
        <v>0</v>
      </c>
      <c r="AN57" s="50">
        <v>0</v>
      </c>
      <c r="AO57" s="50">
        <v>0</v>
      </c>
      <c r="AP57" s="50">
        <v>0</v>
      </c>
      <c r="AQ57" s="50">
        <v>0</v>
      </c>
      <c r="AR57" s="50">
        <v>0</v>
      </c>
      <c r="AS57" s="50">
        <v>0</v>
      </c>
      <c r="AT57" s="50">
        <v>180152</v>
      </c>
      <c r="AU57" s="50">
        <v>35805.262032085557</v>
      </c>
      <c r="AV57" s="50">
        <v>185933</v>
      </c>
      <c r="AW57" s="50">
        <v>16737.319127272727</v>
      </c>
      <c r="AX57" s="50">
        <v>401890.26203208556</v>
      </c>
      <c r="AY57" s="50">
        <v>392257.26203208556</v>
      </c>
      <c r="AZ57" s="50">
        <v>4265</v>
      </c>
      <c r="BA57" s="50">
        <v>238840</v>
      </c>
      <c r="BB57" s="50">
        <v>0</v>
      </c>
      <c r="BC57" s="50">
        <v>0</v>
      </c>
      <c r="BD57" s="50">
        <v>401890.26203208556</v>
      </c>
      <c r="BE57" s="50">
        <v>401890.26203208556</v>
      </c>
      <c r="BF57" s="50">
        <v>0</v>
      </c>
      <c r="BG57" s="50">
        <v>248473</v>
      </c>
      <c r="BH57" s="50">
        <v>62540</v>
      </c>
      <c r="BI57" s="50">
        <v>215957.26203208556</v>
      </c>
      <c r="BJ57" s="50">
        <v>3856.3796791443851</v>
      </c>
      <c r="BK57" s="50">
        <v>3013.8452847457629</v>
      </c>
      <c r="BL57" s="50">
        <v>0.27955462699529227</v>
      </c>
      <c r="BM57" s="50">
        <v>0</v>
      </c>
      <c r="BN57" s="50">
        <v>0</v>
      </c>
      <c r="BO57" s="50">
        <v>401890.26203208556</v>
      </c>
      <c r="BP57" s="50">
        <v>7004.5939648586709</v>
      </c>
      <c r="BQ57" s="50" t="s">
        <v>325</v>
      </c>
      <c r="BR57" s="50">
        <v>7176.6118220015278</v>
      </c>
      <c r="BS57" s="50">
        <v>0.16404191540416124</v>
      </c>
      <c r="BT57" s="50">
        <v>-496.4</v>
      </c>
      <c r="BU57" s="50">
        <v>401393.86203208554</v>
      </c>
      <c r="BV57" s="50">
        <v>-560</v>
      </c>
      <c r="BW57" s="50">
        <v>400833.86203208554</v>
      </c>
      <c r="BX57" s="50">
        <v>9633</v>
      </c>
      <c r="BY57" s="50">
        <v>391200.86203208554</v>
      </c>
      <c r="CA57" s="511">
        <f>BO57-BX57</f>
        <v>392257.26203208556</v>
      </c>
      <c r="CB57" s="511">
        <f>IF(E57&gt;0,CA57,0)</f>
        <v>392257.26203208556</v>
      </c>
      <c r="CC57" s="511">
        <f>IF(F57&gt;0,CA57,0)</f>
        <v>0</v>
      </c>
      <c r="CE57" s="40">
        <v>8733012</v>
      </c>
      <c r="CF57" s="50">
        <v>401890.26203208556</v>
      </c>
    </row>
    <row r="58" spans="1:84">
      <c r="A58" s="40">
        <v>110798</v>
      </c>
      <c r="B58" s="40">
        <v>8733041</v>
      </c>
      <c r="C58" s="40" t="s">
        <v>108</v>
      </c>
      <c r="D58" s="507">
        <v>183</v>
      </c>
      <c r="E58" s="507">
        <v>183</v>
      </c>
      <c r="F58" s="507">
        <v>0</v>
      </c>
      <c r="G58" s="50">
        <v>588711</v>
      </c>
      <c r="H58" s="50">
        <v>0</v>
      </c>
      <c r="I58" s="50">
        <v>0</v>
      </c>
      <c r="J58" s="50">
        <v>8459.9999999999982</v>
      </c>
      <c r="K58" s="50">
        <v>0</v>
      </c>
      <c r="L58" s="50">
        <v>10619.999999999998</v>
      </c>
      <c r="M58" s="50">
        <v>0</v>
      </c>
      <c r="N58" s="50">
        <v>0</v>
      </c>
      <c r="O58" s="50">
        <v>0</v>
      </c>
      <c r="P58" s="50">
        <v>0</v>
      </c>
      <c r="Q58" s="50">
        <v>0</v>
      </c>
      <c r="R58" s="50">
        <v>0</v>
      </c>
      <c r="S58" s="50">
        <v>0</v>
      </c>
      <c r="T58" s="50">
        <v>0</v>
      </c>
      <c r="U58" s="50">
        <v>0</v>
      </c>
      <c r="V58" s="50">
        <v>0</v>
      </c>
      <c r="W58" s="50">
        <v>0</v>
      </c>
      <c r="X58" s="50">
        <v>0</v>
      </c>
      <c r="Y58" s="50">
        <v>0</v>
      </c>
      <c r="Z58" s="50">
        <v>5105.9259259259243</v>
      </c>
      <c r="AA58" s="50">
        <v>0</v>
      </c>
      <c r="AB58" s="50">
        <v>0</v>
      </c>
      <c r="AC58" s="50">
        <v>73668.937500000015</v>
      </c>
      <c r="AD58" s="50">
        <v>0</v>
      </c>
      <c r="AE58" s="50">
        <v>0</v>
      </c>
      <c r="AF58" s="50">
        <v>0</v>
      </c>
      <c r="AG58" s="50">
        <v>121300</v>
      </c>
      <c r="AH58" s="50">
        <v>0</v>
      </c>
      <c r="AI58" s="50">
        <v>0</v>
      </c>
      <c r="AJ58" s="50">
        <v>0</v>
      </c>
      <c r="AK58" s="50">
        <v>18959.54</v>
      </c>
      <c r="AL58" s="50">
        <v>0</v>
      </c>
      <c r="AM58" s="50">
        <v>0</v>
      </c>
      <c r="AN58" s="50">
        <v>0</v>
      </c>
      <c r="AO58" s="50">
        <v>0</v>
      </c>
      <c r="AP58" s="50">
        <v>0</v>
      </c>
      <c r="AQ58" s="50">
        <v>0</v>
      </c>
      <c r="AR58" s="50">
        <v>0</v>
      </c>
      <c r="AS58" s="50">
        <v>0</v>
      </c>
      <c r="AT58" s="50">
        <v>588711</v>
      </c>
      <c r="AU58" s="50">
        <v>97854.863425925927</v>
      </c>
      <c r="AV58" s="50">
        <v>140259.54</v>
      </c>
      <c r="AW58" s="50">
        <v>53517.783712500008</v>
      </c>
      <c r="AX58" s="50">
        <v>826825.403425926</v>
      </c>
      <c r="AY58" s="50">
        <v>807865.863425926</v>
      </c>
      <c r="AZ58" s="50">
        <v>4265</v>
      </c>
      <c r="BA58" s="50">
        <v>780495</v>
      </c>
      <c r="BB58" s="50">
        <v>0</v>
      </c>
      <c r="BC58" s="50">
        <v>0</v>
      </c>
      <c r="BD58" s="50">
        <v>826825.403425926</v>
      </c>
      <c r="BE58" s="50">
        <v>826825.403425926</v>
      </c>
      <c r="BF58" s="50">
        <v>0</v>
      </c>
      <c r="BG58" s="50">
        <v>799454.54</v>
      </c>
      <c r="BH58" s="50">
        <v>659195</v>
      </c>
      <c r="BI58" s="50">
        <v>686565.863425926</v>
      </c>
      <c r="BJ58" s="50">
        <v>3751.7260296498685</v>
      </c>
      <c r="BK58" s="50">
        <v>3606.7919592039802</v>
      </c>
      <c r="BL58" s="50">
        <v>0.0401836513126405</v>
      </c>
      <c r="BM58" s="50">
        <v>0</v>
      </c>
      <c r="BN58" s="50">
        <v>0</v>
      </c>
      <c r="BO58" s="50">
        <v>826825.403425926</v>
      </c>
      <c r="BP58" s="50">
        <v>4414.5675597045138</v>
      </c>
      <c r="BQ58" s="50" t="s">
        <v>325</v>
      </c>
      <c r="BR58" s="50">
        <v>4518.171603420361</v>
      </c>
      <c r="BS58" s="50">
        <v>0.0496145883337189</v>
      </c>
      <c r="BT58" s="50">
        <v>-1584.3</v>
      </c>
      <c r="BU58" s="50">
        <v>825241.103425926</v>
      </c>
      <c r="BV58" s="50">
        <v>-1830</v>
      </c>
      <c r="BW58" s="50">
        <v>823411.103425926</v>
      </c>
      <c r="BX58" s="50">
        <v>18959.54</v>
      </c>
      <c r="BY58" s="50">
        <v>804451.56342592591</v>
      </c>
      <c r="CA58" s="511">
        <f>BO58-BX58</f>
        <v>807865.863425926</v>
      </c>
      <c r="CB58" s="511">
        <f>IF(E58&gt;0,CA58,0)</f>
        <v>807865.863425926</v>
      </c>
      <c r="CC58" s="511">
        <f>IF(F58&gt;0,CA58,0)</f>
        <v>0</v>
      </c>
      <c r="CE58" s="40">
        <v>8733041</v>
      </c>
      <c r="CF58" s="50">
        <v>826825.403425926</v>
      </c>
    </row>
    <row r="59" spans="1:84">
      <c r="A59" s="40">
        <v>145401</v>
      </c>
      <c r="B59" s="40">
        <v>8732061</v>
      </c>
      <c r="C59" s="40" t="s">
        <v>180</v>
      </c>
      <c r="D59" s="507">
        <v>91</v>
      </c>
      <c r="E59" s="507">
        <v>91</v>
      </c>
      <c r="F59" s="507">
        <v>0</v>
      </c>
      <c r="G59" s="50">
        <v>292747</v>
      </c>
      <c r="H59" s="50">
        <v>0</v>
      </c>
      <c r="I59" s="50">
        <v>0</v>
      </c>
      <c r="J59" s="50">
        <v>9400.0000000000109</v>
      </c>
      <c r="K59" s="50">
        <v>0</v>
      </c>
      <c r="L59" s="50">
        <v>11800.000000000013</v>
      </c>
      <c r="M59" s="50">
        <v>0</v>
      </c>
      <c r="N59" s="50">
        <v>0</v>
      </c>
      <c r="O59" s="50">
        <v>1889.9999999999995</v>
      </c>
      <c r="P59" s="50">
        <v>0</v>
      </c>
      <c r="Q59" s="50">
        <v>460.00000000000051</v>
      </c>
      <c r="R59" s="50">
        <v>0</v>
      </c>
      <c r="S59" s="50">
        <v>0</v>
      </c>
      <c r="T59" s="50">
        <v>0</v>
      </c>
      <c r="U59" s="50">
        <v>0</v>
      </c>
      <c r="V59" s="50">
        <v>0</v>
      </c>
      <c r="W59" s="50">
        <v>0</v>
      </c>
      <c r="X59" s="50">
        <v>0</v>
      </c>
      <c r="Y59" s="50">
        <v>0</v>
      </c>
      <c r="Z59" s="50">
        <v>3904.9367088607596</v>
      </c>
      <c r="AA59" s="50">
        <v>0</v>
      </c>
      <c r="AB59" s="50">
        <v>0</v>
      </c>
      <c r="AC59" s="50">
        <v>24755.370370370372</v>
      </c>
      <c r="AD59" s="50">
        <v>0</v>
      </c>
      <c r="AE59" s="50">
        <v>0</v>
      </c>
      <c r="AF59" s="50">
        <v>0</v>
      </c>
      <c r="AG59" s="50">
        <v>121300</v>
      </c>
      <c r="AH59" s="50">
        <v>12737.383177570084</v>
      </c>
      <c r="AI59" s="50">
        <v>0</v>
      </c>
      <c r="AJ59" s="50">
        <v>0</v>
      </c>
      <c r="AK59" s="50">
        <v>2870.4</v>
      </c>
      <c r="AL59" s="50">
        <v>0</v>
      </c>
      <c r="AM59" s="50">
        <v>0</v>
      </c>
      <c r="AN59" s="50">
        <v>0</v>
      </c>
      <c r="AO59" s="50">
        <v>0</v>
      </c>
      <c r="AP59" s="50">
        <v>0</v>
      </c>
      <c r="AQ59" s="50">
        <v>0</v>
      </c>
      <c r="AR59" s="50">
        <v>0</v>
      </c>
      <c r="AS59" s="50">
        <v>0</v>
      </c>
      <c r="AT59" s="50">
        <v>292747</v>
      </c>
      <c r="AU59" s="50">
        <v>52210.307079231156</v>
      </c>
      <c r="AV59" s="50">
        <v>136907.78317757009</v>
      </c>
      <c r="AW59" s="50">
        <v>25108.933362962965</v>
      </c>
      <c r="AX59" s="50">
        <v>481865.09025680122</v>
      </c>
      <c r="AY59" s="50">
        <v>478994.6902568012</v>
      </c>
      <c r="AZ59" s="50">
        <v>4265</v>
      </c>
      <c r="BA59" s="50">
        <v>388115</v>
      </c>
      <c r="BB59" s="50">
        <v>0</v>
      </c>
      <c r="BC59" s="50">
        <v>0</v>
      </c>
      <c r="BD59" s="50">
        <v>481865.09025680122</v>
      </c>
      <c r="BE59" s="50">
        <v>481865.09025680122</v>
      </c>
      <c r="BF59" s="50">
        <v>0</v>
      </c>
      <c r="BG59" s="50">
        <v>390985.4</v>
      </c>
      <c r="BH59" s="50">
        <v>254077.61682242993</v>
      </c>
      <c r="BI59" s="50">
        <v>344957.30707923113</v>
      </c>
      <c r="BJ59" s="50">
        <v>3790.7396382333091</v>
      </c>
      <c r="BK59" s="50">
        <v>3594.7748661639753</v>
      </c>
      <c r="BL59" s="50">
        <v>0.054513781631740955</v>
      </c>
      <c r="BM59" s="50">
        <v>0</v>
      </c>
      <c r="BN59" s="50">
        <v>0</v>
      </c>
      <c r="BO59" s="50">
        <v>481865.09025680122</v>
      </c>
      <c r="BP59" s="50">
        <v>5263.6779149099029</v>
      </c>
      <c r="BQ59" s="50" t="s">
        <v>325</v>
      </c>
      <c r="BR59" s="50">
        <v>5295.22077205276</v>
      </c>
      <c r="BS59" s="50">
        <v>0.028089384495903591</v>
      </c>
      <c r="BT59" s="50">
        <v>0</v>
      </c>
      <c r="BU59" s="50">
        <v>481865.09025680122</v>
      </c>
      <c r="BV59" s="50">
        <v>0</v>
      </c>
      <c r="BW59" s="50">
        <v>481865.09025680122</v>
      </c>
      <c r="BX59" s="50">
        <v>2870.4</v>
      </c>
      <c r="BY59" s="50">
        <v>478994.6902568012</v>
      </c>
      <c r="CA59" s="511">
        <f>BO59-BX59</f>
        <v>478994.6902568012</v>
      </c>
      <c r="CB59" s="511">
        <f>IF(E59&gt;0,CA59,0)</f>
        <v>478994.6902568012</v>
      </c>
      <c r="CC59" s="511">
        <f>IF(F59&gt;0,CA59,0)</f>
        <v>0</v>
      </c>
      <c r="CE59" s="40">
        <v>8732061</v>
      </c>
      <c r="CF59" s="50">
        <v>481865.09025680122</v>
      </c>
    </row>
    <row r="60" spans="1:84">
      <c r="A60" s="40">
        <v>110707</v>
      </c>
      <c r="B60" s="40">
        <v>8732246</v>
      </c>
      <c r="C60" s="40" t="s">
        <v>73</v>
      </c>
      <c r="D60" s="507">
        <v>166</v>
      </c>
      <c r="E60" s="507">
        <v>166</v>
      </c>
      <c r="F60" s="507">
        <v>0</v>
      </c>
      <c r="G60" s="50">
        <v>534022</v>
      </c>
      <c r="H60" s="50">
        <v>0</v>
      </c>
      <c r="I60" s="50">
        <v>0</v>
      </c>
      <c r="J60" s="50">
        <v>9870.0000000000364</v>
      </c>
      <c r="K60" s="50">
        <v>0</v>
      </c>
      <c r="L60" s="50">
        <v>12980.000000000027</v>
      </c>
      <c r="M60" s="50">
        <v>0</v>
      </c>
      <c r="N60" s="50">
        <v>0</v>
      </c>
      <c r="O60" s="50">
        <v>0</v>
      </c>
      <c r="P60" s="50">
        <v>0</v>
      </c>
      <c r="Q60" s="50">
        <v>0</v>
      </c>
      <c r="R60" s="50">
        <v>0</v>
      </c>
      <c r="S60" s="50">
        <v>0</v>
      </c>
      <c r="T60" s="50">
        <v>0</v>
      </c>
      <c r="U60" s="50">
        <v>0</v>
      </c>
      <c r="V60" s="50">
        <v>0</v>
      </c>
      <c r="W60" s="50">
        <v>0</v>
      </c>
      <c r="X60" s="50">
        <v>0</v>
      </c>
      <c r="Y60" s="50">
        <v>0</v>
      </c>
      <c r="Z60" s="50">
        <v>14109.999999999982</v>
      </c>
      <c r="AA60" s="50">
        <v>0</v>
      </c>
      <c r="AB60" s="50">
        <v>0</v>
      </c>
      <c r="AC60" s="50">
        <v>52251.240333135036</v>
      </c>
      <c r="AD60" s="50">
        <v>0</v>
      </c>
      <c r="AE60" s="50">
        <v>0</v>
      </c>
      <c r="AF60" s="50">
        <v>0</v>
      </c>
      <c r="AG60" s="50">
        <v>121300</v>
      </c>
      <c r="AH60" s="50">
        <v>0</v>
      </c>
      <c r="AI60" s="50">
        <v>0</v>
      </c>
      <c r="AJ60" s="50">
        <v>0</v>
      </c>
      <c r="AK60" s="50">
        <v>21420.75</v>
      </c>
      <c r="AL60" s="50">
        <v>0</v>
      </c>
      <c r="AM60" s="50">
        <v>0</v>
      </c>
      <c r="AN60" s="50">
        <v>0</v>
      </c>
      <c r="AO60" s="50">
        <v>0</v>
      </c>
      <c r="AP60" s="50">
        <v>0</v>
      </c>
      <c r="AQ60" s="50">
        <v>0</v>
      </c>
      <c r="AR60" s="50">
        <v>0</v>
      </c>
      <c r="AS60" s="50">
        <v>0</v>
      </c>
      <c r="AT60" s="50">
        <v>534022</v>
      </c>
      <c r="AU60" s="50">
        <v>89211.24033313508</v>
      </c>
      <c r="AV60" s="50">
        <v>142720.75</v>
      </c>
      <c r="AW60" s="50">
        <v>44053.979888399765</v>
      </c>
      <c r="AX60" s="50">
        <v>765953.99033313512</v>
      </c>
      <c r="AY60" s="50">
        <v>744533.24033313512</v>
      </c>
      <c r="AZ60" s="50">
        <v>4265</v>
      </c>
      <c r="BA60" s="50">
        <v>707990</v>
      </c>
      <c r="BB60" s="50">
        <v>0</v>
      </c>
      <c r="BC60" s="50">
        <v>0</v>
      </c>
      <c r="BD60" s="50">
        <v>765953.99033313512</v>
      </c>
      <c r="BE60" s="50">
        <v>765953.990333135</v>
      </c>
      <c r="BF60" s="50">
        <v>0</v>
      </c>
      <c r="BG60" s="50">
        <v>729410.75</v>
      </c>
      <c r="BH60" s="50">
        <v>586690</v>
      </c>
      <c r="BI60" s="50">
        <v>623233.24033313512</v>
      </c>
      <c r="BJ60" s="50">
        <v>3754.4171104405732</v>
      </c>
      <c r="BK60" s="50">
        <v>3626.3291000000004</v>
      </c>
      <c r="BL60" s="50">
        <v>0.035321672939329418</v>
      </c>
      <c r="BM60" s="50">
        <v>0</v>
      </c>
      <c r="BN60" s="50">
        <v>0</v>
      </c>
      <c r="BO60" s="50">
        <v>765953.99033313512</v>
      </c>
      <c r="BP60" s="50">
        <v>4485.1400020068377</v>
      </c>
      <c r="BQ60" s="50" t="s">
        <v>325</v>
      </c>
      <c r="BR60" s="50">
        <v>4614.1806646574405</v>
      </c>
      <c r="BS60" s="50">
        <v>0.028552243636825514</v>
      </c>
      <c r="BT60" s="50">
        <v>-1458.8500000000001</v>
      </c>
      <c r="BU60" s="50">
        <v>764495.14033313515</v>
      </c>
      <c r="BV60" s="50">
        <v>-1660</v>
      </c>
      <c r="BW60" s="50">
        <v>762835.14033313515</v>
      </c>
      <c r="BX60" s="50">
        <v>21420.75</v>
      </c>
      <c r="BY60" s="50">
        <v>741414.39033313515</v>
      </c>
      <c r="CA60" s="511">
        <f>BO60-BX60</f>
        <v>744533.24033313512</v>
      </c>
      <c r="CB60" s="511">
        <f>IF(E60&gt;0,CA60,0)</f>
        <v>744533.24033313512</v>
      </c>
      <c r="CC60" s="511">
        <f>IF(F60&gt;0,CA60,0)</f>
        <v>0</v>
      </c>
      <c r="CE60" s="40">
        <v>8732246</v>
      </c>
      <c r="CF60" s="50">
        <v>765953.99033313512</v>
      </c>
    </row>
    <row r="61" spans="1:84">
      <c r="A61" s="40">
        <v>143835</v>
      </c>
      <c r="B61" s="40">
        <v>8733046</v>
      </c>
      <c r="C61" s="40" t="s">
        <v>219</v>
      </c>
      <c r="D61" s="507">
        <v>204</v>
      </c>
      <c r="E61" s="507">
        <v>204</v>
      </c>
      <c r="F61" s="507">
        <v>0</v>
      </c>
      <c r="G61" s="50">
        <v>656268</v>
      </c>
      <c r="H61" s="50">
        <v>0</v>
      </c>
      <c r="I61" s="50">
        <v>0</v>
      </c>
      <c r="J61" s="50">
        <v>27730.000000000022</v>
      </c>
      <c r="K61" s="50">
        <v>0</v>
      </c>
      <c r="L61" s="50">
        <v>37170.000000000036</v>
      </c>
      <c r="M61" s="50">
        <v>0</v>
      </c>
      <c r="N61" s="50">
        <v>26620.000000000011</v>
      </c>
      <c r="O61" s="50">
        <v>4050.0000000000009</v>
      </c>
      <c r="P61" s="50">
        <v>19739.999999999993</v>
      </c>
      <c r="Q61" s="50">
        <v>460.0000000000004</v>
      </c>
      <c r="R61" s="50">
        <v>0</v>
      </c>
      <c r="S61" s="50">
        <v>0</v>
      </c>
      <c r="T61" s="50">
        <v>0</v>
      </c>
      <c r="U61" s="50">
        <v>0</v>
      </c>
      <c r="V61" s="50">
        <v>0</v>
      </c>
      <c r="W61" s="50">
        <v>0</v>
      </c>
      <c r="X61" s="50">
        <v>0</v>
      </c>
      <c r="Y61" s="50">
        <v>0</v>
      </c>
      <c r="Z61" s="50">
        <v>3841.9999999999959</v>
      </c>
      <c r="AA61" s="50">
        <v>0</v>
      </c>
      <c r="AB61" s="50">
        <v>0</v>
      </c>
      <c r="AC61" s="50">
        <v>73657.278106508878</v>
      </c>
      <c r="AD61" s="50">
        <v>0</v>
      </c>
      <c r="AE61" s="50">
        <v>0</v>
      </c>
      <c r="AF61" s="50">
        <v>0</v>
      </c>
      <c r="AG61" s="50">
        <v>121300</v>
      </c>
      <c r="AH61" s="50">
        <v>0</v>
      </c>
      <c r="AI61" s="50">
        <v>0</v>
      </c>
      <c r="AJ61" s="50">
        <v>0</v>
      </c>
      <c r="AK61" s="50">
        <v>4374.2</v>
      </c>
      <c r="AL61" s="50">
        <v>0</v>
      </c>
      <c r="AM61" s="50">
        <v>0</v>
      </c>
      <c r="AN61" s="50">
        <v>0</v>
      </c>
      <c r="AO61" s="50">
        <v>0</v>
      </c>
      <c r="AP61" s="50">
        <v>0</v>
      </c>
      <c r="AQ61" s="50">
        <v>0</v>
      </c>
      <c r="AR61" s="50">
        <v>0</v>
      </c>
      <c r="AS61" s="50">
        <v>0</v>
      </c>
      <c r="AT61" s="50">
        <v>656268</v>
      </c>
      <c r="AU61" s="50">
        <v>193269.27810650895</v>
      </c>
      <c r="AV61" s="50">
        <v>125674.2</v>
      </c>
      <c r="AW61" s="50">
        <v>94903.7612331361</v>
      </c>
      <c r="AX61" s="50">
        <v>975211.478106509</v>
      </c>
      <c r="AY61" s="50">
        <v>970837.278106509</v>
      </c>
      <c r="AZ61" s="50">
        <v>4265</v>
      </c>
      <c r="BA61" s="50">
        <v>870060</v>
      </c>
      <c r="BB61" s="50">
        <v>0</v>
      </c>
      <c r="BC61" s="50">
        <v>0</v>
      </c>
      <c r="BD61" s="50">
        <v>975211.478106509</v>
      </c>
      <c r="BE61" s="50">
        <v>975211.47810650885</v>
      </c>
      <c r="BF61" s="50">
        <v>0</v>
      </c>
      <c r="BG61" s="50">
        <v>874434.2</v>
      </c>
      <c r="BH61" s="50">
        <v>748760</v>
      </c>
      <c r="BI61" s="50">
        <v>849537.278106509</v>
      </c>
      <c r="BJ61" s="50">
        <v>4164.3984220907305</v>
      </c>
      <c r="BK61" s="50">
        <v>3941.2138865384618</v>
      </c>
      <c r="BL61" s="50">
        <v>0.056628374398703336</v>
      </c>
      <c r="BM61" s="50">
        <v>0</v>
      </c>
      <c r="BN61" s="50">
        <v>0</v>
      </c>
      <c r="BO61" s="50">
        <v>975211.478106509</v>
      </c>
      <c r="BP61" s="50">
        <v>4759.0062652279858</v>
      </c>
      <c r="BQ61" s="50" t="s">
        <v>325</v>
      </c>
      <c r="BR61" s="50">
        <v>4780.44842209073</v>
      </c>
      <c r="BS61" s="50">
        <v>0.0517073929124483</v>
      </c>
      <c r="BT61" s="50">
        <v>0</v>
      </c>
      <c r="BU61" s="50">
        <v>975211.478106509</v>
      </c>
      <c r="BV61" s="50">
        <v>0</v>
      </c>
      <c r="BW61" s="50">
        <v>975211.478106509</v>
      </c>
      <c r="BX61" s="50">
        <v>4374.2</v>
      </c>
      <c r="BY61" s="50">
        <v>970837.278106509</v>
      </c>
      <c r="CA61" s="511">
        <f>BO61-BX61</f>
        <v>970837.278106509</v>
      </c>
      <c r="CB61" s="511">
        <f>IF(E61&gt;0,CA61,0)</f>
        <v>970837.278106509</v>
      </c>
      <c r="CC61" s="511">
        <f>IF(F61&gt;0,CA61,0)</f>
        <v>0</v>
      </c>
      <c r="CE61" s="40">
        <v>8733046</v>
      </c>
      <c r="CF61" s="50">
        <v>975211.478106509</v>
      </c>
    </row>
    <row r="62" spans="1:84">
      <c r="A62" s="40">
        <v>142424</v>
      </c>
      <c r="B62" s="40">
        <v>8732092</v>
      </c>
      <c r="C62" s="40" t="s">
        <v>194</v>
      </c>
      <c r="D62" s="507">
        <v>207</v>
      </c>
      <c r="E62" s="507">
        <v>207</v>
      </c>
      <c r="F62" s="507">
        <v>0</v>
      </c>
      <c r="G62" s="50">
        <v>665919</v>
      </c>
      <c r="H62" s="50">
        <v>0</v>
      </c>
      <c r="I62" s="50">
        <v>0</v>
      </c>
      <c r="J62" s="50">
        <v>25379.999999999975</v>
      </c>
      <c r="K62" s="50">
        <v>0</v>
      </c>
      <c r="L62" s="50">
        <v>32449.999999999945</v>
      </c>
      <c r="M62" s="50">
        <v>0</v>
      </c>
      <c r="N62" s="50">
        <v>6886.5365853658559</v>
      </c>
      <c r="O62" s="50">
        <v>28353.951219512215</v>
      </c>
      <c r="P62" s="50">
        <v>14419.3170731707</v>
      </c>
      <c r="Q62" s="50">
        <v>1857.9512195121931</v>
      </c>
      <c r="R62" s="50">
        <v>2473.9024390243876</v>
      </c>
      <c r="S62" s="50">
        <v>0</v>
      </c>
      <c r="T62" s="50">
        <v>0</v>
      </c>
      <c r="U62" s="50">
        <v>0</v>
      </c>
      <c r="V62" s="50">
        <v>0</v>
      </c>
      <c r="W62" s="50">
        <v>0</v>
      </c>
      <c r="X62" s="50">
        <v>0</v>
      </c>
      <c r="Y62" s="50">
        <v>0</v>
      </c>
      <c r="Z62" s="50">
        <v>26430.5084745763</v>
      </c>
      <c r="AA62" s="50">
        <v>0</v>
      </c>
      <c r="AB62" s="50">
        <v>0</v>
      </c>
      <c r="AC62" s="50">
        <v>83136.686746987936</v>
      </c>
      <c r="AD62" s="50">
        <v>0</v>
      </c>
      <c r="AE62" s="50">
        <v>1461.500000000002</v>
      </c>
      <c r="AF62" s="50">
        <v>0</v>
      </c>
      <c r="AG62" s="50">
        <v>121300</v>
      </c>
      <c r="AH62" s="50">
        <v>0</v>
      </c>
      <c r="AI62" s="50">
        <v>0</v>
      </c>
      <c r="AJ62" s="50">
        <v>0</v>
      </c>
      <c r="AK62" s="50">
        <v>5310</v>
      </c>
      <c r="AL62" s="50">
        <v>0</v>
      </c>
      <c r="AM62" s="50">
        <v>0</v>
      </c>
      <c r="AN62" s="50">
        <v>0</v>
      </c>
      <c r="AO62" s="50">
        <v>0</v>
      </c>
      <c r="AP62" s="50">
        <v>0</v>
      </c>
      <c r="AQ62" s="50">
        <v>0</v>
      </c>
      <c r="AR62" s="50">
        <v>0</v>
      </c>
      <c r="AS62" s="50">
        <v>0</v>
      </c>
      <c r="AT62" s="50">
        <v>665919</v>
      </c>
      <c r="AU62" s="50">
        <v>222850.35375814949</v>
      </c>
      <c r="AV62" s="50">
        <v>126610</v>
      </c>
      <c r="AW62" s="50">
        <v>100138.43802062883</v>
      </c>
      <c r="AX62" s="50">
        <v>1015379.3537581495</v>
      </c>
      <c r="AY62" s="50">
        <v>1010069.3537581495</v>
      </c>
      <c r="AZ62" s="50">
        <v>4265</v>
      </c>
      <c r="BA62" s="50">
        <v>882855</v>
      </c>
      <c r="BB62" s="50">
        <v>0</v>
      </c>
      <c r="BC62" s="50">
        <v>0</v>
      </c>
      <c r="BD62" s="50">
        <v>1015379.3537581495</v>
      </c>
      <c r="BE62" s="50">
        <v>1015379.3537581497</v>
      </c>
      <c r="BF62" s="50">
        <v>0</v>
      </c>
      <c r="BG62" s="50">
        <v>888165</v>
      </c>
      <c r="BH62" s="50">
        <v>761555</v>
      </c>
      <c r="BI62" s="50">
        <v>888769.35375814955</v>
      </c>
      <c r="BJ62" s="50">
        <v>4293.5717572857466</v>
      </c>
      <c r="BK62" s="50">
        <v>4235.6741822660106</v>
      </c>
      <c r="BL62" s="50">
        <v>0.013669034143877851</v>
      </c>
      <c r="BM62" s="50">
        <v>0.00633096585612215</v>
      </c>
      <c r="BN62" s="50">
        <v>5550.8930854959335</v>
      </c>
      <c r="BO62" s="50">
        <v>1020930.2468436455</v>
      </c>
      <c r="BP62" s="50">
        <v>4906.3780040755819</v>
      </c>
      <c r="BQ62" s="50" t="s">
        <v>325</v>
      </c>
      <c r="BR62" s="50">
        <v>4932.0301779886258</v>
      </c>
      <c r="BS62" s="50">
        <v>0.014952850458048506</v>
      </c>
      <c r="BT62" s="50">
        <v>0</v>
      </c>
      <c r="BU62" s="50">
        <v>1020930.2468436455</v>
      </c>
      <c r="BV62" s="50">
        <v>0</v>
      </c>
      <c r="BW62" s="50">
        <v>1020930.2468436455</v>
      </c>
      <c r="BX62" s="50">
        <v>5310</v>
      </c>
      <c r="BY62" s="50">
        <v>1015620.2468436455</v>
      </c>
      <c r="CA62" s="511">
        <f>BO62-BX62</f>
        <v>1015620.2468436455</v>
      </c>
      <c r="CB62" s="511">
        <f>IF(E62&gt;0,CA62,0)</f>
        <v>1015620.2468436455</v>
      </c>
      <c r="CC62" s="511">
        <f>IF(F62&gt;0,CA62,0)</f>
        <v>0</v>
      </c>
      <c r="CE62" s="40">
        <v>8732092</v>
      </c>
      <c r="CF62" s="50">
        <v>1020930.2468436455</v>
      </c>
    </row>
    <row r="63" spans="1:84">
      <c r="A63" s="40">
        <v>110830</v>
      </c>
      <c r="B63" s="40">
        <v>8733308</v>
      </c>
      <c r="C63" s="40" t="s">
        <v>124</v>
      </c>
      <c r="D63" s="507">
        <v>112</v>
      </c>
      <c r="E63" s="507">
        <v>112</v>
      </c>
      <c r="F63" s="507">
        <v>0</v>
      </c>
      <c r="G63" s="50">
        <v>360304</v>
      </c>
      <c r="H63" s="50">
        <v>0</v>
      </c>
      <c r="I63" s="50">
        <v>0</v>
      </c>
      <c r="J63" s="50">
        <v>2820.0000000000018</v>
      </c>
      <c r="K63" s="50">
        <v>0</v>
      </c>
      <c r="L63" s="50">
        <v>3540.0000000000023</v>
      </c>
      <c r="M63" s="50">
        <v>0</v>
      </c>
      <c r="N63" s="50">
        <v>0</v>
      </c>
      <c r="O63" s="50">
        <v>0</v>
      </c>
      <c r="P63" s="50">
        <v>0</v>
      </c>
      <c r="Q63" s="50">
        <v>0</v>
      </c>
      <c r="R63" s="50">
        <v>0</v>
      </c>
      <c r="S63" s="50">
        <v>0</v>
      </c>
      <c r="T63" s="50">
        <v>0</v>
      </c>
      <c r="U63" s="50">
        <v>0</v>
      </c>
      <c r="V63" s="50">
        <v>0</v>
      </c>
      <c r="W63" s="50">
        <v>0</v>
      </c>
      <c r="X63" s="50">
        <v>0</v>
      </c>
      <c r="Y63" s="50">
        <v>0</v>
      </c>
      <c r="Z63" s="50">
        <v>2664.4210526315769</v>
      </c>
      <c r="AA63" s="50">
        <v>0</v>
      </c>
      <c r="AB63" s="50">
        <v>0</v>
      </c>
      <c r="AC63" s="50">
        <v>34021.505376344081</v>
      </c>
      <c r="AD63" s="50">
        <v>0</v>
      </c>
      <c r="AE63" s="50">
        <v>3958.9999999999986</v>
      </c>
      <c r="AF63" s="50">
        <v>0</v>
      </c>
      <c r="AG63" s="50">
        <v>121300</v>
      </c>
      <c r="AH63" s="50">
        <v>27757.009345794384</v>
      </c>
      <c r="AI63" s="50">
        <v>0</v>
      </c>
      <c r="AJ63" s="50">
        <v>0</v>
      </c>
      <c r="AK63" s="50">
        <v>3068</v>
      </c>
      <c r="AL63" s="50">
        <v>0</v>
      </c>
      <c r="AM63" s="50">
        <v>0</v>
      </c>
      <c r="AN63" s="50">
        <v>0</v>
      </c>
      <c r="AO63" s="50">
        <v>0</v>
      </c>
      <c r="AP63" s="50">
        <v>0</v>
      </c>
      <c r="AQ63" s="50">
        <v>0</v>
      </c>
      <c r="AR63" s="50">
        <v>0</v>
      </c>
      <c r="AS63" s="50">
        <v>0</v>
      </c>
      <c r="AT63" s="50">
        <v>360304</v>
      </c>
      <c r="AU63" s="50">
        <v>47004.926428975661</v>
      </c>
      <c r="AV63" s="50">
        <v>152125.00934579439</v>
      </c>
      <c r="AW63" s="50">
        <v>28612.712713978493</v>
      </c>
      <c r="AX63" s="50">
        <v>559433.9357747701</v>
      </c>
      <c r="AY63" s="50">
        <v>556365.9357747701</v>
      </c>
      <c r="AZ63" s="50">
        <v>4265</v>
      </c>
      <c r="BA63" s="50">
        <v>477680</v>
      </c>
      <c r="BB63" s="50">
        <v>0</v>
      </c>
      <c r="BC63" s="50">
        <v>0</v>
      </c>
      <c r="BD63" s="50">
        <v>559433.9357747701</v>
      </c>
      <c r="BE63" s="50">
        <v>559433.9357747701</v>
      </c>
      <c r="BF63" s="50">
        <v>0</v>
      </c>
      <c r="BG63" s="50">
        <v>480748</v>
      </c>
      <c r="BH63" s="50">
        <v>328622.99065420561</v>
      </c>
      <c r="BI63" s="50">
        <v>407308.92642897571</v>
      </c>
      <c r="BJ63" s="50">
        <v>3636.6868431158546</v>
      </c>
      <c r="BK63" s="50">
        <v>3385.1030466739971</v>
      </c>
      <c r="BL63" s="50">
        <v>0.0743208679242568</v>
      </c>
      <c r="BM63" s="50">
        <v>0</v>
      </c>
      <c r="BN63" s="50">
        <v>0</v>
      </c>
      <c r="BO63" s="50">
        <v>559433.9357747701</v>
      </c>
      <c r="BP63" s="50">
        <v>4967.5529979890189</v>
      </c>
      <c r="BQ63" s="50" t="s">
        <v>325</v>
      </c>
      <c r="BR63" s="50">
        <v>4994.9458551318758</v>
      </c>
      <c r="BS63" s="50">
        <v>0.071080499816029485</v>
      </c>
      <c r="BT63" s="50">
        <v>-946.29999999999984</v>
      </c>
      <c r="BU63" s="50">
        <v>558487.63577477</v>
      </c>
      <c r="BV63" s="50">
        <v>-1120</v>
      </c>
      <c r="BW63" s="50">
        <v>557367.63577477</v>
      </c>
      <c r="BX63" s="50">
        <v>3068</v>
      </c>
      <c r="BY63" s="50">
        <v>554299.63577477</v>
      </c>
      <c r="CA63" s="511">
        <f>BO63-BX63</f>
        <v>556365.9357747701</v>
      </c>
      <c r="CB63" s="511">
        <f>IF(E63&gt;0,CA63,0)</f>
        <v>556365.9357747701</v>
      </c>
      <c r="CC63" s="511">
        <f>IF(F63&gt;0,CA63,0)</f>
        <v>0</v>
      </c>
      <c r="CE63" s="40">
        <v>8733308</v>
      </c>
      <c r="CF63" s="50">
        <v>559433.9357747701</v>
      </c>
    </row>
    <row r="64" spans="1:84">
      <c r="A64" s="40">
        <v>143404</v>
      </c>
      <c r="B64" s="40">
        <v>8734012</v>
      </c>
      <c r="C64" s="40" t="s">
        <v>247</v>
      </c>
      <c r="D64" s="507">
        <v>1193</v>
      </c>
      <c r="E64" s="507">
        <v>0</v>
      </c>
      <c r="F64" s="507">
        <v>1193</v>
      </c>
      <c r="G64" s="50">
        <v>0</v>
      </c>
      <c r="H64" s="50">
        <v>3610656</v>
      </c>
      <c r="I64" s="50">
        <v>2029464</v>
      </c>
      <c r="J64" s="50">
        <v>0</v>
      </c>
      <c r="K64" s="50">
        <v>54990</v>
      </c>
      <c r="L64" s="50">
        <v>0</v>
      </c>
      <c r="M64" s="50">
        <v>137534.99999999959</v>
      </c>
      <c r="N64" s="50">
        <v>0</v>
      </c>
      <c r="O64" s="50">
        <v>0</v>
      </c>
      <c r="P64" s="50">
        <v>0</v>
      </c>
      <c r="Q64" s="50">
        <v>0</v>
      </c>
      <c r="R64" s="50">
        <v>0</v>
      </c>
      <c r="S64" s="50">
        <v>0</v>
      </c>
      <c r="T64" s="50">
        <v>27222.818791946323</v>
      </c>
      <c r="U64" s="50">
        <v>39558.158557046969</v>
      </c>
      <c r="V64" s="50">
        <v>595.49916107382535</v>
      </c>
      <c r="W64" s="50">
        <v>0</v>
      </c>
      <c r="X64" s="50">
        <v>0</v>
      </c>
      <c r="Y64" s="50">
        <v>0</v>
      </c>
      <c r="Z64" s="50">
        <v>0</v>
      </c>
      <c r="AA64" s="50">
        <v>19990.539174389207</v>
      </c>
      <c r="AB64" s="50">
        <v>0</v>
      </c>
      <c r="AC64" s="50">
        <v>0</v>
      </c>
      <c r="AD64" s="50">
        <v>477120.50739453366</v>
      </c>
      <c r="AE64" s="50">
        <v>0</v>
      </c>
      <c r="AF64" s="50">
        <v>0</v>
      </c>
      <c r="AG64" s="50">
        <v>121300</v>
      </c>
      <c r="AH64" s="50">
        <v>0</v>
      </c>
      <c r="AI64" s="50">
        <v>0</v>
      </c>
      <c r="AJ64" s="50">
        <v>0</v>
      </c>
      <c r="AK64" s="50">
        <v>42480</v>
      </c>
      <c r="AL64" s="50">
        <v>0</v>
      </c>
      <c r="AM64" s="50">
        <v>0</v>
      </c>
      <c r="AN64" s="50">
        <v>0</v>
      </c>
      <c r="AO64" s="50">
        <v>0</v>
      </c>
      <c r="AP64" s="50">
        <v>0</v>
      </c>
      <c r="AQ64" s="50">
        <v>0</v>
      </c>
      <c r="AR64" s="50">
        <v>0</v>
      </c>
      <c r="AS64" s="50">
        <v>0</v>
      </c>
      <c r="AT64" s="50">
        <v>5640120</v>
      </c>
      <c r="AU64" s="50">
        <v>757012.52307898959</v>
      </c>
      <c r="AV64" s="50">
        <v>163780</v>
      </c>
      <c r="AW64" s="50">
        <v>482352.27944659349</v>
      </c>
      <c r="AX64" s="50">
        <v>6560912.5230789892</v>
      </c>
      <c r="AY64" s="50">
        <v>6518432.5230789892</v>
      </c>
      <c r="AZ64" s="50">
        <v>5525</v>
      </c>
      <c r="BA64" s="50">
        <v>6591325</v>
      </c>
      <c r="BB64" s="50">
        <v>0</v>
      </c>
      <c r="BC64" s="50">
        <v>72892.476921010762</v>
      </c>
      <c r="BD64" s="50">
        <v>6633805</v>
      </c>
      <c r="BE64" s="50">
        <v>0</v>
      </c>
      <c r="BF64" s="50">
        <v>6633805.0000000009</v>
      </c>
      <c r="BG64" s="50">
        <v>6633805</v>
      </c>
      <c r="BH64" s="50">
        <v>6470025</v>
      </c>
      <c r="BI64" s="50">
        <v>6470025</v>
      </c>
      <c r="BJ64" s="50">
        <v>5423.3235540653814</v>
      </c>
      <c r="BK64" s="50">
        <v>5347.22418938294</v>
      </c>
      <c r="BL64" s="50">
        <v>0.014231564263480696</v>
      </c>
      <c r="BM64" s="50">
        <v>0.0057684357365193045</v>
      </c>
      <c r="BN64" s="50">
        <v>36798.227092523906</v>
      </c>
      <c r="BO64" s="50">
        <v>6670603.2270925241</v>
      </c>
      <c r="BP64" s="50">
        <v>5555.8451191052172</v>
      </c>
      <c r="BQ64" s="50" t="s">
        <v>325</v>
      </c>
      <c r="BR64" s="50">
        <v>5591.4528307565161</v>
      </c>
      <c r="BS64" s="50">
        <v>0.017396406525785446</v>
      </c>
      <c r="BT64" s="50">
        <v>0</v>
      </c>
      <c r="BU64" s="50">
        <v>6670603.2270925241</v>
      </c>
      <c r="BV64" s="50">
        <v>0</v>
      </c>
      <c r="BW64" s="50">
        <v>6670603.2270925241</v>
      </c>
      <c r="BX64" s="50">
        <v>42480</v>
      </c>
      <c r="BY64" s="50">
        <v>6628123.2270925241</v>
      </c>
      <c r="CA64" s="511">
        <f>BO64-BX64</f>
        <v>6628123.2270925241</v>
      </c>
      <c r="CB64" s="511">
        <f>IF(E64&gt;0,CA64,0)</f>
        <v>0</v>
      </c>
      <c r="CC64" s="511">
        <f>IF(F64&gt;0,CA64,0)</f>
        <v>6628123.2270925241</v>
      </c>
      <c r="CE64" s="40">
        <v>8734012</v>
      </c>
      <c r="CF64" s="50">
        <v>6670603.2270925241</v>
      </c>
    </row>
    <row r="65" spans="1:84">
      <c r="A65" s="40">
        <v>110773</v>
      </c>
      <c r="B65" s="40">
        <v>8732444</v>
      </c>
      <c r="C65" s="40" t="s">
        <v>91</v>
      </c>
      <c r="D65" s="507">
        <v>376</v>
      </c>
      <c r="E65" s="507">
        <v>376</v>
      </c>
      <c r="F65" s="507">
        <v>0</v>
      </c>
      <c r="G65" s="50">
        <v>1209592</v>
      </c>
      <c r="H65" s="50">
        <v>0</v>
      </c>
      <c r="I65" s="50">
        <v>0</v>
      </c>
      <c r="J65" s="50">
        <v>17389.999999999993</v>
      </c>
      <c r="K65" s="50">
        <v>0</v>
      </c>
      <c r="L65" s="50">
        <v>23009.999999999967</v>
      </c>
      <c r="M65" s="50">
        <v>0</v>
      </c>
      <c r="N65" s="50">
        <v>10559.999999999993</v>
      </c>
      <c r="O65" s="50">
        <v>810.00000000000011</v>
      </c>
      <c r="P65" s="50">
        <v>0</v>
      </c>
      <c r="Q65" s="50">
        <v>0</v>
      </c>
      <c r="R65" s="50">
        <v>0</v>
      </c>
      <c r="S65" s="50">
        <v>0</v>
      </c>
      <c r="T65" s="50">
        <v>0</v>
      </c>
      <c r="U65" s="50">
        <v>0</v>
      </c>
      <c r="V65" s="50">
        <v>0</v>
      </c>
      <c r="W65" s="50">
        <v>0</v>
      </c>
      <c r="X65" s="50">
        <v>0</v>
      </c>
      <c r="Y65" s="50">
        <v>0</v>
      </c>
      <c r="Z65" s="50">
        <v>14896.707317073171</v>
      </c>
      <c r="AA65" s="50">
        <v>0</v>
      </c>
      <c r="AB65" s="50">
        <v>0</v>
      </c>
      <c r="AC65" s="50">
        <v>121394.2857142857</v>
      </c>
      <c r="AD65" s="50">
        <v>0</v>
      </c>
      <c r="AE65" s="50">
        <v>0</v>
      </c>
      <c r="AF65" s="50">
        <v>0</v>
      </c>
      <c r="AG65" s="50">
        <v>121300</v>
      </c>
      <c r="AH65" s="50">
        <v>0</v>
      </c>
      <c r="AI65" s="50">
        <v>0</v>
      </c>
      <c r="AJ65" s="50">
        <v>0</v>
      </c>
      <c r="AK65" s="50">
        <v>49660</v>
      </c>
      <c r="AL65" s="50">
        <v>0</v>
      </c>
      <c r="AM65" s="50">
        <v>0</v>
      </c>
      <c r="AN65" s="50">
        <v>0</v>
      </c>
      <c r="AO65" s="50">
        <v>0</v>
      </c>
      <c r="AP65" s="50">
        <v>0</v>
      </c>
      <c r="AQ65" s="50">
        <v>0</v>
      </c>
      <c r="AR65" s="50">
        <v>0</v>
      </c>
      <c r="AS65" s="50">
        <v>0</v>
      </c>
      <c r="AT65" s="50">
        <v>1209592</v>
      </c>
      <c r="AU65" s="50">
        <v>188060.99303135881</v>
      </c>
      <c r="AV65" s="50">
        <v>170960</v>
      </c>
      <c r="AW65" s="50">
        <v>107708.2464</v>
      </c>
      <c r="AX65" s="50">
        <v>1568612.9930313588</v>
      </c>
      <c r="AY65" s="50">
        <v>1518952.9930313588</v>
      </c>
      <c r="AZ65" s="50">
        <v>4265</v>
      </c>
      <c r="BA65" s="50">
        <v>1603640</v>
      </c>
      <c r="BB65" s="50">
        <v>84687.006968641188</v>
      </c>
      <c r="BC65" s="50">
        <v>0</v>
      </c>
      <c r="BD65" s="50">
        <v>1653300</v>
      </c>
      <c r="BE65" s="50">
        <v>1653300</v>
      </c>
      <c r="BF65" s="50">
        <v>0</v>
      </c>
      <c r="BG65" s="50">
        <v>1653300</v>
      </c>
      <c r="BH65" s="50">
        <v>1482340</v>
      </c>
      <c r="BI65" s="50">
        <v>1482340</v>
      </c>
      <c r="BJ65" s="50">
        <v>3942.3936170212764</v>
      </c>
      <c r="BK65" s="50">
        <v>3872.9113924050635</v>
      </c>
      <c r="BL65" s="50">
        <v>0.017940566559945175</v>
      </c>
      <c r="BM65" s="50">
        <v>0.0020594334400548253</v>
      </c>
      <c r="BN65" s="50">
        <v>2998.9772151899947</v>
      </c>
      <c r="BO65" s="50">
        <v>1656298.97721519</v>
      </c>
      <c r="BP65" s="50">
        <v>4272.9760032318882</v>
      </c>
      <c r="BQ65" s="50" t="s">
        <v>325</v>
      </c>
      <c r="BR65" s="50">
        <v>4405.0504713169948</v>
      </c>
      <c r="BS65" s="50">
        <v>0.023069060990505985</v>
      </c>
      <c r="BT65" s="50">
        <v>-3255.25</v>
      </c>
      <c r="BU65" s="50">
        <v>1653043.72721519</v>
      </c>
      <c r="BV65" s="50">
        <v>-3760</v>
      </c>
      <c r="BW65" s="50">
        <v>1649283.72721519</v>
      </c>
      <c r="BX65" s="50">
        <v>49660</v>
      </c>
      <c r="BY65" s="50">
        <v>1599623.72721519</v>
      </c>
      <c r="CA65" s="511">
        <f>BO65-BX65</f>
        <v>1606638.97721519</v>
      </c>
      <c r="CB65" s="511">
        <f>IF(E65&gt;0,CA65,0)</f>
        <v>1606638.97721519</v>
      </c>
      <c r="CC65" s="511">
        <f>IF(F65&gt;0,CA65,0)</f>
        <v>0</v>
      </c>
      <c r="CE65" s="40">
        <v>8732444</v>
      </c>
      <c r="CF65" s="50">
        <v>1656298.97721519</v>
      </c>
    </row>
    <row r="66" spans="1:84">
      <c r="A66" s="40">
        <v>141707</v>
      </c>
      <c r="B66" s="40">
        <v>8733362</v>
      </c>
      <c r="C66" s="40" t="s">
        <v>226</v>
      </c>
      <c r="D66" s="507">
        <v>315</v>
      </c>
      <c r="E66" s="507">
        <v>315</v>
      </c>
      <c r="F66" s="507">
        <v>0</v>
      </c>
      <c r="G66" s="50">
        <v>1013355</v>
      </c>
      <c r="H66" s="50">
        <v>0</v>
      </c>
      <c r="I66" s="50">
        <v>0</v>
      </c>
      <c r="J66" s="50">
        <v>31960.000000000022</v>
      </c>
      <c r="K66" s="50">
        <v>0</v>
      </c>
      <c r="L66" s="50">
        <v>44249.999999999985</v>
      </c>
      <c r="M66" s="50">
        <v>0</v>
      </c>
      <c r="N66" s="50">
        <v>2648.407643312099</v>
      </c>
      <c r="O66" s="50">
        <v>16251.592356687923</v>
      </c>
      <c r="P66" s="50">
        <v>0</v>
      </c>
      <c r="Q66" s="50">
        <v>0</v>
      </c>
      <c r="R66" s="50">
        <v>0</v>
      </c>
      <c r="S66" s="50">
        <v>0</v>
      </c>
      <c r="T66" s="50">
        <v>0</v>
      </c>
      <c r="U66" s="50">
        <v>0</v>
      </c>
      <c r="V66" s="50">
        <v>0</v>
      </c>
      <c r="W66" s="50">
        <v>0</v>
      </c>
      <c r="X66" s="50">
        <v>0</v>
      </c>
      <c r="Y66" s="50">
        <v>0</v>
      </c>
      <c r="Z66" s="50">
        <v>9156.2700964630258</v>
      </c>
      <c r="AA66" s="50">
        <v>0</v>
      </c>
      <c r="AB66" s="50">
        <v>0</v>
      </c>
      <c r="AC66" s="50">
        <v>110560.22727272728</v>
      </c>
      <c r="AD66" s="50">
        <v>0</v>
      </c>
      <c r="AE66" s="50">
        <v>1942.5000000000082</v>
      </c>
      <c r="AF66" s="50">
        <v>0</v>
      </c>
      <c r="AG66" s="50">
        <v>121300</v>
      </c>
      <c r="AH66" s="50">
        <v>0</v>
      </c>
      <c r="AI66" s="50">
        <v>0</v>
      </c>
      <c r="AJ66" s="50">
        <v>0</v>
      </c>
      <c r="AK66" s="50">
        <v>8877.4</v>
      </c>
      <c r="AL66" s="50">
        <v>0</v>
      </c>
      <c r="AM66" s="50">
        <v>0</v>
      </c>
      <c r="AN66" s="50">
        <v>0</v>
      </c>
      <c r="AO66" s="50">
        <v>0</v>
      </c>
      <c r="AP66" s="50">
        <v>0</v>
      </c>
      <c r="AQ66" s="50">
        <v>0</v>
      </c>
      <c r="AR66" s="50">
        <v>0</v>
      </c>
      <c r="AS66" s="50">
        <v>0</v>
      </c>
      <c r="AT66" s="50">
        <v>1013355</v>
      </c>
      <c r="AU66" s="50">
        <v>216768.99736919033</v>
      </c>
      <c r="AV66" s="50">
        <v>130177.4</v>
      </c>
      <c r="AW66" s="50">
        <v>102877.80868181819</v>
      </c>
      <c r="AX66" s="50">
        <v>1360301.3973691901</v>
      </c>
      <c r="AY66" s="50">
        <v>1351423.9973691902</v>
      </c>
      <c r="AZ66" s="50">
        <v>4265</v>
      </c>
      <c r="BA66" s="50">
        <v>1343475</v>
      </c>
      <c r="BB66" s="50">
        <v>0</v>
      </c>
      <c r="BC66" s="50">
        <v>0</v>
      </c>
      <c r="BD66" s="50">
        <v>1360301.3973691901</v>
      </c>
      <c r="BE66" s="50">
        <v>1360301.3973691901</v>
      </c>
      <c r="BF66" s="50">
        <v>0</v>
      </c>
      <c r="BG66" s="50">
        <v>1352352.4</v>
      </c>
      <c r="BH66" s="50">
        <v>1222175</v>
      </c>
      <c r="BI66" s="50">
        <v>1230123.9973691902</v>
      </c>
      <c r="BJ66" s="50">
        <v>3905.1555472037785</v>
      </c>
      <c r="BK66" s="50">
        <v>3850.3804347826085</v>
      </c>
      <c r="BL66" s="50">
        <v>0.014225896206607587</v>
      </c>
      <c r="BM66" s="50">
        <v>0.0057741037933924134</v>
      </c>
      <c r="BN66" s="50">
        <v>7003.23632646189</v>
      </c>
      <c r="BO66" s="50">
        <v>1367304.633695652</v>
      </c>
      <c r="BP66" s="50">
        <v>4312.4674085576253</v>
      </c>
      <c r="BQ66" s="50" t="s">
        <v>325</v>
      </c>
      <c r="BR66" s="50">
        <v>4340.6496307798479</v>
      </c>
      <c r="BS66" s="50">
        <v>0.032474370805333885</v>
      </c>
      <c r="BT66" s="50">
        <v>0</v>
      </c>
      <c r="BU66" s="50">
        <v>1367304.633695652</v>
      </c>
      <c r="BV66" s="50">
        <v>0</v>
      </c>
      <c r="BW66" s="50">
        <v>1367304.633695652</v>
      </c>
      <c r="BX66" s="50">
        <v>8877.4</v>
      </c>
      <c r="BY66" s="50">
        <v>1358427.2336956521</v>
      </c>
      <c r="CA66" s="511">
        <f>BO66-BX66</f>
        <v>1358427.2336956521</v>
      </c>
      <c r="CB66" s="511">
        <f>IF(E66&gt;0,CA66,0)</f>
        <v>1358427.2336956521</v>
      </c>
      <c r="CC66" s="511">
        <f>IF(F66&gt;0,CA66,0)</f>
        <v>0</v>
      </c>
      <c r="CE66" s="40">
        <v>8733362</v>
      </c>
      <c r="CF66" s="50">
        <v>1367304.633695652</v>
      </c>
    </row>
    <row r="67" spans="1:84">
      <c r="A67" s="40">
        <v>141949</v>
      </c>
      <c r="B67" s="40">
        <v>8732037</v>
      </c>
      <c r="C67" s="40" t="s">
        <v>165</v>
      </c>
      <c r="D67" s="507">
        <v>270</v>
      </c>
      <c r="E67" s="507">
        <v>270</v>
      </c>
      <c r="F67" s="507">
        <v>0</v>
      </c>
      <c r="G67" s="50">
        <v>868590</v>
      </c>
      <c r="H67" s="50">
        <v>0</v>
      </c>
      <c r="I67" s="50">
        <v>0</v>
      </c>
      <c r="J67" s="50">
        <v>7464.7058823529405</v>
      </c>
      <c r="K67" s="50">
        <v>0</v>
      </c>
      <c r="L67" s="50">
        <v>10932.352941176478</v>
      </c>
      <c r="M67" s="50">
        <v>0</v>
      </c>
      <c r="N67" s="50">
        <v>882.1782178217851</v>
      </c>
      <c r="O67" s="50">
        <v>721.78217821782175</v>
      </c>
      <c r="P67" s="50">
        <v>1684.1584158415897</v>
      </c>
      <c r="Q67" s="50">
        <v>0</v>
      </c>
      <c r="R67" s="50">
        <v>0</v>
      </c>
      <c r="S67" s="50">
        <v>0</v>
      </c>
      <c r="T67" s="50">
        <v>0</v>
      </c>
      <c r="U67" s="50">
        <v>0</v>
      </c>
      <c r="V67" s="50">
        <v>0</v>
      </c>
      <c r="W67" s="50">
        <v>0</v>
      </c>
      <c r="X67" s="50">
        <v>0</v>
      </c>
      <c r="Y67" s="50">
        <v>0</v>
      </c>
      <c r="Z67" s="50">
        <v>8869.1860465116242</v>
      </c>
      <c r="AA67" s="50">
        <v>0</v>
      </c>
      <c r="AB67" s="50">
        <v>0</v>
      </c>
      <c r="AC67" s="50">
        <v>79764.705882352951</v>
      </c>
      <c r="AD67" s="50">
        <v>0</v>
      </c>
      <c r="AE67" s="50">
        <v>18070.147058823633</v>
      </c>
      <c r="AF67" s="50">
        <v>0</v>
      </c>
      <c r="AG67" s="50">
        <v>121300</v>
      </c>
      <c r="AH67" s="50">
        <v>0</v>
      </c>
      <c r="AI67" s="50">
        <v>0</v>
      </c>
      <c r="AJ67" s="50">
        <v>0</v>
      </c>
      <c r="AK67" s="50">
        <v>4884.8</v>
      </c>
      <c r="AL67" s="50">
        <v>0</v>
      </c>
      <c r="AM67" s="50">
        <v>0</v>
      </c>
      <c r="AN67" s="50">
        <v>0</v>
      </c>
      <c r="AO67" s="50">
        <v>0</v>
      </c>
      <c r="AP67" s="50">
        <v>0</v>
      </c>
      <c r="AQ67" s="50">
        <v>0</v>
      </c>
      <c r="AR67" s="50">
        <v>0</v>
      </c>
      <c r="AS67" s="50">
        <v>0</v>
      </c>
      <c r="AT67" s="50">
        <v>868590</v>
      </c>
      <c r="AU67" s="50">
        <v>128389.21662309882</v>
      </c>
      <c r="AV67" s="50">
        <v>126184.8</v>
      </c>
      <c r="AW67" s="50">
        <v>70698.966948747824</v>
      </c>
      <c r="AX67" s="50">
        <v>1123164.0166230989</v>
      </c>
      <c r="AY67" s="50">
        <v>1118279.2166230988</v>
      </c>
      <c r="AZ67" s="50">
        <v>4265</v>
      </c>
      <c r="BA67" s="50">
        <v>1151550</v>
      </c>
      <c r="BB67" s="50">
        <v>33270.783376901178</v>
      </c>
      <c r="BC67" s="50">
        <v>0</v>
      </c>
      <c r="BD67" s="50">
        <v>1156434.8</v>
      </c>
      <c r="BE67" s="50">
        <v>1156434.8</v>
      </c>
      <c r="BF67" s="50">
        <v>0</v>
      </c>
      <c r="BG67" s="50">
        <v>1156434.8</v>
      </c>
      <c r="BH67" s="50">
        <v>1030250</v>
      </c>
      <c r="BI67" s="50">
        <v>1030250</v>
      </c>
      <c r="BJ67" s="50">
        <v>3815.7407407407409</v>
      </c>
      <c r="BK67" s="50">
        <v>3649.4846038095238</v>
      </c>
      <c r="BL67" s="50">
        <v>0.045556059274142476</v>
      </c>
      <c r="BM67" s="50">
        <v>0</v>
      </c>
      <c r="BN67" s="50">
        <v>0</v>
      </c>
      <c r="BO67" s="50">
        <v>1156434.8</v>
      </c>
      <c r="BP67" s="50">
        <v>4265</v>
      </c>
      <c r="BQ67" s="50" t="s">
        <v>325</v>
      </c>
      <c r="BR67" s="50">
        <v>4283.091851851852</v>
      </c>
      <c r="BS67" s="50">
        <v>0.0076998683861133621</v>
      </c>
      <c r="BT67" s="50">
        <v>0</v>
      </c>
      <c r="BU67" s="50">
        <v>1156434.8</v>
      </c>
      <c r="BV67" s="50">
        <v>0</v>
      </c>
      <c r="BW67" s="50">
        <v>1156434.8</v>
      </c>
      <c r="BX67" s="50">
        <v>4884.8</v>
      </c>
      <c r="BY67" s="50">
        <v>1151550</v>
      </c>
      <c r="CA67" s="511">
        <f>BO67-BX67</f>
        <v>1151550</v>
      </c>
      <c r="CB67" s="511">
        <f>IF(E67&gt;0,CA67,0)</f>
        <v>1151550</v>
      </c>
      <c r="CC67" s="511">
        <f>IF(F67&gt;0,CA67,0)</f>
        <v>0</v>
      </c>
      <c r="CE67" s="40">
        <v>8732037</v>
      </c>
      <c r="CF67" s="50">
        <v>1156434.8</v>
      </c>
    </row>
    <row r="68" spans="1:84">
      <c r="A68" s="40">
        <v>146369</v>
      </c>
      <c r="B68" s="40">
        <v>8734014</v>
      </c>
      <c r="C68" s="40" t="s">
        <v>248</v>
      </c>
      <c r="D68" s="507">
        <v>638</v>
      </c>
      <c r="E68" s="507">
        <v>0</v>
      </c>
      <c r="F68" s="507">
        <v>638</v>
      </c>
      <c r="G68" s="50">
        <v>0</v>
      </c>
      <c r="H68" s="50">
        <v>2009448</v>
      </c>
      <c r="I68" s="50">
        <v>996840</v>
      </c>
      <c r="J68" s="50">
        <v>0</v>
      </c>
      <c r="K68" s="50">
        <v>85070.000000000146</v>
      </c>
      <c r="L68" s="50">
        <v>0</v>
      </c>
      <c r="M68" s="50">
        <v>181650</v>
      </c>
      <c r="N68" s="50">
        <v>0</v>
      </c>
      <c r="O68" s="50">
        <v>0</v>
      </c>
      <c r="P68" s="50">
        <v>0</v>
      </c>
      <c r="Q68" s="50">
        <v>0</v>
      </c>
      <c r="R68" s="50">
        <v>0</v>
      </c>
      <c r="S68" s="50">
        <v>0</v>
      </c>
      <c r="T68" s="50">
        <v>12479.999999999993</v>
      </c>
      <c r="U68" s="50">
        <v>70550.000000000087</v>
      </c>
      <c r="V68" s="50">
        <v>0</v>
      </c>
      <c r="W68" s="50">
        <v>650.00000000000125</v>
      </c>
      <c r="X68" s="50">
        <v>0</v>
      </c>
      <c r="Y68" s="50">
        <v>0</v>
      </c>
      <c r="Z68" s="50">
        <v>0</v>
      </c>
      <c r="AA68" s="50">
        <v>12240.00000000004</v>
      </c>
      <c r="AB68" s="50">
        <v>0</v>
      </c>
      <c r="AC68" s="50">
        <v>0</v>
      </c>
      <c r="AD68" s="50">
        <v>345105.27092360565</v>
      </c>
      <c r="AE68" s="50">
        <v>0</v>
      </c>
      <c r="AF68" s="50">
        <v>0</v>
      </c>
      <c r="AG68" s="50">
        <v>121300</v>
      </c>
      <c r="AH68" s="50">
        <v>0</v>
      </c>
      <c r="AI68" s="50">
        <v>0</v>
      </c>
      <c r="AJ68" s="50">
        <v>0</v>
      </c>
      <c r="AK68" s="50">
        <v>15658</v>
      </c>
      <c r="AL68" s="50">
        <v>0</v>
      </c>
      <c r="AM68" s="50">
        <v>0</v>
      </c>
      <c r="AN68" s="50">
        <v>0</v>
      </c>
      <c r="AO68" s="50">
        <v>0</v>
      </c>
      <c r="AP68" s="50">
        <v>0</v>
      </c>
      <c r="AQ68" s="50">
        <v>0</v>
      </c>
      <c r="AR68" s="50">
        <v>0</v>
      </c>
      <c r="AS68" s="50">
        <v>0</v>
      </c>
      <c r="AT68" s="50">
        <v>3006288</v>
      </c>
      <c r="AU68" s="50">
        <v>707745.27092360589</v>
      </c>
      <c r="AV68" s="50">
        <v>136958</v>
      </c>
      <c r="AW68" s="50">
        <v>332956.62400962459</v>
      </c>
      <c r="AX68" s="50">
        <v>3850991.2709236061</v>
      </c>
      <c r="AY68" s="50">
        <v>3835333.2709236061</v>
      </c>
      <c r="AZ68" s="50">
        <v>5525</v>
      </c>
      <c r="BA68" s="50">
        <v>3524950</v>
      </c>
      <c r="BB68" s="50">
        <v>0</v>
      </c>
      <c r="BC68" s="50">
        <v>0</v>
      </c>
      <c r="BD68" s="50">
        <v>3850991.2709236061</v>
      </c>
      <c r="BE68" s="50">
        <v>0</v>
      </c>
      <c r="BF68" s="50">
        <v>3850991.2709236057</v>
      </c>
      <c r="BG68" s="50">
        <v>3540608</v>
      </c>
      <c r="BH68" s="50">
        <v>3403650</v>
      </c>
      <c r="BI68" s="50">
        <v>3714033.2709236061</v>
      </c>
      <c r="BJ68" s="50">
        <v>5821.3687632031442</v>
      </c>
      <c r="BK68" s="50">
        <v>5608.03165776699</v>
      </c>
      <c r="BL68" s="50">
        <v>0.038041351842350489</v>
      </c>
      <c r="BM68" s="50">
        <v>0</v>
      </c>
      <c r="BN68" s="50">
        <v>0</v>
      </c>
      <c r="BO68" s="50">
        <v>3850991.2709236061</v>
      </c>
      <c r="BP68" s="50">
        <v>6011.4941550526746</v>
      </c>
      <c r="BQ68" s="50" t="s">
        <v>325</v>
      </c>
      <c r="BR68" s="50">
        <v>6036.03647480189</v>
      </c>
      <c r="BS68" s="50">
        <v>0.035403506666846773</v>
      </c>
      <c r="BT68" s="50">
        <v>0</v>
      </c>
      <c r="BU68" s="50">
        <v>3850991.2709236061</v>
      </c>
      <c r="BV68" s="50">
        <v>0</v>
      </c>
      <c r="BW68" s="50">
        <v>3850991.2709236061</v>
      </c>
      <c r="BX68" s="50">
        <v>15658</v>
      </c>
      <c r="BY68" s="50">
        <v>3835333.2709236061</v>
      </c>
      <c r="CA68" s="511">
        <f>BO68-BX68</f>
        <v>3835333.2709236061</v>
      </c>
      <c r="CB68" s="511">
        <f>IF(E68&gt;0,CA68,0)</f>
        <v>0</v>
      </c>
      <c r="CC68" s="511">
        <f>IF(F68&gt;0,CA68,0)</f>
        <v>3835333.2709236061</v>
      </c>
      <c r="CE68" s="40">
        <v>8734014</v>
      </c>
      <c r="CF68" s="50">
        <v>3850991.2709236061</v>
      </c>
    </row>
    <row r="69" spans="1:84">
      <c r="A69" s="40">
        <v>110820</v>
      </c>
      <c r="B69" s="40">
        <v>8733074</v>
      </c>
      <c r="C69" s="40" t="s">
        <v>120</v>
      </c>
      <c r="D69" s="507">
        <v>178</v>
      </c>
      <c r="E69" s="507">
        <v>178</v>
      </c>
      <c r="F69" s="507">
        <v>0</v>
      </c>
      <c r="G69" s="50">
        <v>572626</v>
      </c>
      <c r="H69" s="50">
        <v>0</v>
      </c>
      <c r="I69" s="50">
        <v>0</v>
      </c>
      <c r="J69" s="50">
        <v>15039.999999999967</v>
      </c>
      <c r="K69" s="50">
        <v>0</v>
      </c>
      <c r="L69" s="50">
        <v>19469.999999999971</v>
      </c>
      <c r="M69" s="50">
        <v>0</v>
      </c>
      <c r="N69" s="50">
        <v>440.00000000000097</v>
      </c>
      <c r="O69" s="50">
        <v>4049.9999999999991</v>
      </c>
      <c r="P69" s="50">
        <v>0</v>
      </c>
      <c r="Q69" s="50">
        <v>0</v>
      </c>
      <c r="R69" s="50">
        <v>0</v>
      </c>
      <c r="S69" s="50">
        <v>0</v>
      </c>
      <c r="T69" s="50">
        <v>0</v>
      </c>
      <c r="U69" s="50">
        <v>0</v>
      </c>
      <c r="V69" s="50">
        <v>0</v>
      </c>
      <c r="W69" s="50">
        <v>0</v>
      </c>
      <c r="X69" s="50">
        <v>0</v>
      </c>
      <c r="Y69" s="50">
        <v>0</v>
      </c>
      <c r="Z69" s="50">
        <v>3397.6351351351368</v>
      </c>
      <c r="AA69" s="50">
        <v>0</v>
      </c>
      <c r="AB69" s="50">
        <v>0</v>
      </c>
      <c r="AC69" s="50">
        <v>45369.924812030076</v>
      </c>
      <c r="AD69" s="50">
        <v>0</v>
      </c>
      <c r="AE69" s="50">
        <v>0</v>
      </c>
      <c r="AF69" s="50">
        <v>0</v>
      </c>
      <c r="AG69" s="50">
        <v>121300</v>
      </c>
      <c r="AH69" s="50">
        <v>0</v>
      </c>
      <c r="AI69" s="50">
        <v>0</v>
      </c>
      <c r="AJ69" s="50">
        <v>0</v>
      </c>
      <c r="AK69" s="50">
        <v>20026.5</v>
      </c>
      <c r="AL69" s="50">
        <v>0</v>
      </c>
      <c r="AM69" s="50">
        <v>0</v>
      </c>
      <c r="AN69" s="50">
        <v>0</v>
      </c>
      <c r="AO69" s="50">
        <v>0</v>
      </c>
      <c r="AP69" s="50">
        <v>0</v>
      </c>
      <c r="AQ69" s="50">
        <v>0</v>
      </c>
      <c r="AR69" s="50">
        <v>0</v>
      </c>
      <c r="AS69" s="50">
        <v>0</v>
      </c>
      <c r="AT69" s="50">
        <v>572626</v>
      </c>
      <c r="AU69" s="50">
        <v>87767.559947165151</v>
      </c>
      <c r="AV69" s="50">
        <v>141326.5</v>
      </c>
      <c r="AW69" s="50">
        <v>47477.61883157894</v>
      </c>
      <c r="AX69" s="50">
        <v>801720.05994716519</v>
      </c>
      <c r="AY69" s="50">
        <v>781693.55994716519</v>
      </c>
      <c r="AZ69" s="50">
        <v>4265</v>
      </c>
      <c r="BA69" s="50">
        <v>759170</v>
      </c>
      <c r="BB69" s="50">
        <v>0</v>
      </c>
      <c r="BC69" s="50">
        <v>0</v>
      </c>
      <c r="BD69" s="50">
        <v>801720.05994716519</v>
      </c>
      <c r="BE69" s="50">
        <v>801720.05994716519</v>
      </c>
      <c r="BF69" s="50">
        <v>0</v>
      </c>
      <c r="BG69" s="50">
        <v>779196.5</v>
      </c>
      <c r="BH69" s="50">
        <v>637870</v>
      </c>
      <c r="BI69" s="50">
        <v>660393.55994716519</v>
      </c>
      <c r="BJ69" s="50">
        <v>3710.0761794784562</v>
      </c>
      <c r="BK69" s="50">
        <v>3605.1159366863903</v>
      </c>
      <c r="BL69" s="50">
        <v>0.029114248927189595</v>
      </c>
      <c r="BM69" s="50">
        <v>0</v>
      </c>
      <c r="BN69" s="50">
        <v>0</v>
      </c>
      <c r="BO69" s="50">
        <v>801720.05994716519</v>
      </c>
      <c r="BP69" s="50">
        <v>4391.5368536357591</v>
      </c>
      <c r="BQ69" s="50" t="s">
        <v>325</v>
      </c>
      <c r="BR69" s="50">
        <v>4504.0452806020512</v>
      </c>
      <c r="BS69" s="50">
        <v>0.01411228992230118</v>
      </c>
      <c r="BT69" s="50">
        <v>-1608.3999999999996</v>
      </c>
      <c r="BU69" s="50">
        <v>800111.65994716517</v>
      </c>
      <c r="BV69" s="50">
        <v>-1780</v>
      </c>
      <c r="BW69" s="50">
        <v>798331.65994716517</v>
      </c>
      <c r="BX69" s="50">
        <v>20026.5</v>
      </c>
      <c r="BY69" s="50">
        <v>778305.15994716517</v>
      </c>
      <c r="CA69" s="511">
        <f>BO69-BX69</f>
        <v>781693.55994716519</v>
      </c>
      <c r="CB69" s="511">
        <f>IF(E69&gt;0,CA69,0)</f>
        <v>781693.55994716519</v>
      </c>
      <c r="CC69" s="511">
        <f>IF(F69&gt;0,CA69,0)</f>
        <v>0</v>
      </c>
      <c r="CE69" s="40">
        <v>8733074</v>
      </c>
      <c r="CF69" s="50">
        <v>801720.05994716519</v>
      </c>
    </row>
    <row r="70" spans="1:84">
      <c r="A70" s="40">
        <v>145302</v>
      </c>
      <c r="B70" s="40">
        <v>8732055</v>
      </c>
      <c r="C70" s="40" t="s">
        <v>177</v>
      </c>
      <c r="D70" s="507">
        <v>103</v>
      </c>
      <c r="E70" s="507">
        <v>103</v>
      </c>
      <c r="F70" s="507">
        <v>0</v>
      </c>
      <c r="G70" s="50">
        <v>331351</v>
      </c>
      <c r="H70" s="50">
        <v>0</v>
      </c>
      <c r="I70" s="50">
        <v>0</v>
      </c>
      <c r="J70" s="50">
        <v>17390.000000000011</v>
      </c>
      <c r="K70" s="50">
        <v>0</v>
      </c>
      <c r="L70" s="50">
        <v>22419.999999999975</v>
      </c>
      <c r="M70" s="50">
        <v>0</v>
      </c>
      <c r="N70" s="50">
        <v>1540.0000000000002</v>
      </c>
      <c r="O70" s="50">
        <v>18629.999999999996</v>
      </c>
      <c r="P70" s="50">
        <v>0</v>
      </c>
      <c r="Q70" s="50">
        <v>460</v>
      </c>
      <c r="R70" s="50">
        <v>0</v>
      </c>
      <c r="S70" s="50">
        <v>0</v>
      </c>
      <c r="T70" s="50">
        <v>0</v>
      </c>
      <c r="U70" s="50">
        <v>0</v>
      </c>
      <c r="V70" s="50">
        <v>0</v>
      </c>
      <c r="W70" s="50">
        <v>0</v>
      </c>
      <c r="X70" s="50">
        <v>0</v>
      </c>
      <c r="Y70" s="50">
        <v>0</v>
      </c>
      <c r="Z70" s="50">
        <v>1279.0109890109902</v>
      </c>
      <c r="AA70" s="50">
        <v>0</v>
      </c>
      <c r="AB70" s="50">
        <v>0</v>
      </c>
      <c r="AC70" s="50">
        <v>29807.195121951219</v>
      </c>
      <c r="AD70" s="50">
        <v>0</v>
      </c>
      <c r="AE70" s="50">
        <v>1683.5000000000036</v>
      </c>
      <c r="AF70" s="50">
        <v>0</v>
      </c>
      <c r="AG70" s="50">
        <v>121300</v>
      </c>
      <c r="AH70" s="50">
        <v>0</v>
      </c>
      <c r="AI70" s="50">
        <v>0</v>
      </c>
      <c r="AJ70" s="50">
        <v>0</v>
      </c>
      <c r="AK70" s="50">
        <v>3510.4</v>
      </c>
      <c r="AL70" s="50">
        <v>0</v>
      </c>
      <c r="AM70" s="50">
        <v>0</v>
      </c>
      <c r="AN70" s="50">
        <v>0</v>
      </c>
      <c r="AO70" s="50">
        <v>0</v>
      </c>
      <c r="AP70" s="50">
        <v>0</v>
      </c>
      <c r="AQ70" s="50">
        <v>0</v>
      </c>
      <c r="AR70" s="50">
        <v>0</v>
      </c>
      <c r="AS70" s="50">
        <v>0</v>
      </c>
      <c r="AT70" s="50">
        <v>331351</v>
      </c>
      <c r="AU70" s="50">
        <v>93209.7061109622</v>
      </c>
      <c r="AV70" s="50">
        <v>124810.4</v>
      </c>
      <c r="AW70" s="50">
        <v>42513.206834146338</v>
      </c>
      <c r="AX70" s="50">
        <v>549371.10611096222</v>
      </c>
      <c r="AY70" s="50">
        <v>545860.7061109622</v>
      </c>
      <c r="AZ70" s="50">
        <v>4265</v>
      </c>
      <c r="BA70" s="50">
        <v>439295</v>
      </c>
      <c r="BB70" s="50">
        <v>0</v>
      </c>
      <c r="BC70" s="50">
        <v>0</v>
      </c>
      <c r="BD70" s="50">
        <v>549371.10611096222</v>
      </c>
      <c r="BE70" s="50">
        <v>549371.10611096222</v>
      </c>
      <c r="BF70" s="50">
        <v>0</v>
      </c>
      <c r="BG70" s="50">
        <v>442805.4</v>
      </c>
      <c r="BH70" s="50">
        <v>317995</v>
      </c>
      <c r="BI70" s="50">
        <v>424560.7061109622</v>
      </c>
      <c r="BJ70" s="50">
        <v>4121.94860301905</v>
      </c>
      <c r="BK70" s="50">
        <v>4001.8812973684203</v>
      </c>
      <c r="BL70" s="50">
        <v>0.0300027154052731</v>
      </c>
      <c r="BM70" s="50">
        <v>0</v>
      </c>
      <c r="BN70" s="50">
        <v>0</v>
      </c>
      <c r="BO70" s="50">
        <v>549371.10611096222</v>
      </c>
      <c r="BP70" s="50">
        <v>5299.6185059316722</v>
      </c>
      <c r="BQ70" s="50" t="s">
        <v>325</v>
      </c>
      <c r="BR70" s="50">
        <v>5333.7000593297307</v>
      </c>
      <c r="BS70" s="50">
        <v>0.046498765123835106</v>
      </c>
      <c r="BT70" s="50">
        <v>0</v>
      </c>
      <c r="BU70" s="50">
        <v>549371.10611096222</v>
      </c>
      <c r="BV70" s="50">
        <v>0</v>
      </c>
      <c r="BW70" s="50">
        <v>549371.10611096222</v>
      </c>
      <c r="BX70" s="50">
        <v>3510.4</v>
      </c>
      <c r="BY70" s="50">
        <v>545860.7061109622</v>
      </c>
      <c r="CA70" s="511">
        <f>BO70-BX70</f>
        <v>545860.7061109622</v>
      </c>
      <c r="CB70" s="511">
        <f>IF(E70&gt;0,CA70,0)</f>
        <v>545860.7061109622</v>
      </c>
      <c r="CC70" s="511">
        <f>IF(F70&gt;0,CA70,0)</f>
        <v>0</v>
      </c>
      <c r="CE70" s="40">
        <v>8732055</v>
      </c>
      <c r="CF70" s="50">
        <v>549371.10611096222</v>
      </c>
    </row>
    <row r="71" spans="1:84">
      <c r="A71" s="40">
        <v>110766</v>
      </c>
      <c r="B71" s="40">
        <v>8732336</v>
      </c>
      <c r="C71" s="40" t="s">
        <v>88</v>
      </c>
      <c r="D71" s="507">
        <v>374</v>
      </c>
      <c r="E71" s="507">
        <v>374</v>
      </c>
      <c r="F71" s="507">
        <v>0</v>
      </c>
      <c r="G71" s="50">
        <v>1203158</v>
      </c>
      <c r="H71" s="50">
        <v>0</v>
      </c>
      <c r="I71" s="50">
        <v>0</v>
      </c>
      <c r="J71" s="50">
        <v>46059.999999999942</v>
      </c>
      <c r="K71" s="50">
        <v>0</v>
      </c>
      <c r="L71" s="50">
        <v>61949.999999999942</v>
      </c>
      <c r="M71" s="50">
        <v>0</v>
      </c>
      <c r="N71" s="50">
        <v>219.99999999999997</v>
      </c>
      <c r="O71" s="50">
        <v>0</v>
      </c>
      <c r="P71" s="50">
        <v>0</v>
      </c>
      <c r="Q71" s="50">
        <v>0</v>
      </c>
      <c r="R71" s="50">
        <v>0</v>
      </c>
      <c r="S71" s="50">
        <v>0</v>
      </c>
      <c r="T71" s="50">
        <v>0</v>
      </c>
      <c r="U71" s="50">
        <v>0</v>
      </c>
      <c r="V71" s="50">
        <v>0</v>
      </c>
      <c r="W71" s="50">
        <v>0</v>
      </c>
      <c r="X71" s="50">
        <v>0</v>
      </c>
      <c r="Y71" s="50">
        <v>0</v>
      </c>
      <c r="Z71" s="50">
        <v>28937.356687898158</v>
      </c>
      <c r="AA71" s="50">
        <v>0</v>
      </c>
      <c r="AB71" s="50">
        <v>0</v>
      </c>
      <c r="AC71" s="50">
        <v>140873.33333333331</v>
      </c>
      <c r="AD71" s="50">
        <v>0</v>
      </c>
      <c r="AE71" s="50">
        <v>4218.0000000000146</v>
      </c>
      <c r="AF71" s="50">
        <v>0</v>
      </c>
      <c r="AG71" s="50">
        <v>121300</v>
      </c>
      <c r="AH71" s="50">
        <v>0</v>
      </c>
      <c r="AI71" s="50">
        <v>0</v>
      </c>
      <c r="AJ71" s="50">
        <v>0</v>
      </c>
      <c r="AK71" s="50">
        <v>11648</v>
      </c>
      <c r="AL71" s="50">
        <v>0</v>
      </c>
      <c r="AM71" s="50">
        <v>0</v>
      </c>
      <c r="AN71" s="50">
        <v>0</v>
      </c>
      <c r="AO71" s="50">
        <v>0</v>
      </c>
      <c r="AP71" s="50">
        <v>0</v>
      </c>
      <c r="AQ71" s="50">
        <v>0</v>
      </c>
      <c r="AR71" s="50">
        <v>0</v>
      </c>
      <c r="AS71" s="50">
        <v>0</v>
      </c>
      <c r="AT71" s="50">
        <v>1203158</v>
      </c>
      <c r="AU71" s="50">
        <v>282258.69002123136</v>
      </c>
      <c r="AV71" s="50">
        <v>132948</v>
      </c>
      <c r="AW71" s="50">
        <v>111551.23326666665</v>
      </c>
      <c r="AX71" s="50">
        <v>1618364.6900212313</v>
      </c>
      <c r="AY71" s="50">
        <v>1606716.6900212313</v>
      </c>
      <c r="AZ71" s="50">
        <v>4265</v>
      </c>
      <c r="BA71" s="50">
        <v>1595110</v>
      </c>
      <c r="BB71" s="50">
        <v>0</v>
      </c>
      <c r="BC71" s="50">
        <v>0</v>
      </c>
      <c r="BD71" s="50">
        <v>1618364.6900212313</v>
      </c>
      <c r="BE71" s="50">
        <v>1618364.6900212313</v>
      </c>
      <c r="BF71" s="50">
        <v>0</v>
      </c>
      <c r="BG71" s="50">
        <v>1606758</v>
      </c>
      <c r="BH71" s="50">
        <v>1473810</v>
      </c>
      <c r="BI71" s="50">
        <v>1485416.6900212313</v>
      </c>
      <c r="BJ71" s="50">
        <v>3971.7023797359125</v>
      </c>
      <c r="BK71" s="50">
        <v>3859.100529100529</v>
      </c>
      <c r="BL71" s="50">
        <v>0.029178263117604887</v>
      </c>
      <c r="BM71" s="50">
        <v>0</v>
      </c>
      <c r="BN71" s="50">
        <v>0</v>
      </c>
      <c r="BO71" s="50">
        <v>1618364.6900212313</v>
      </c>
      <c r="BP71" s="50">
        <v>4296.0339305380512</v>
      </c>
      <c r="BQ71" s="50" t="s">
        <v>325</v>
      </c>
      <c r="BR71" s="50">
        <v>4327.17831556479</v>
      </c>
      <c r="BS71" s="50">
        <v>0.027634437957370084</v>
      </c>
      <c r="BT71" s="50">
        <v>-3522.4999999999991</v>
      </c>
      <c r="BU71" s="50">
        <v>1614842.1900212313</v>
      </c>
      <c r="BV71" s="50">
        <v>-3740</v>
      </c>
      <c r="BW71" s="50">
        <v>1611102.1900212313</v>
      </c>
      <c r="BX71" s="50">
        <v>11648</v>
      </c>
      <c r="BY71" s="50">
        <v>1599454.1900212313</v>
      </c>
      <c r="CA71" s="511">
        <f>BO71-BX71</f>
        <v>1606716.6900212313</v>
      </c>
      <c r="CB71" s="511">
        <f>IF(E71&gt;0,CA71,0)</f>
        <v>1606716.6900212313</v>
      </c>
      <c r="CC71" s="511">
        <f>IF(F71&gt;0,CA71,0)</f>
        <v>0</v>
      </c>
      <c r="CE71" s="40">
        <v>8732336</v>
      </c>
      <c r="CF71" s="50">
        <v>1618364.6900212313</v>
      </c>
    </row>
    <row r="72" spans="1:84">
      <c r="A72" s="40">
        <v>145423</v>
      </c>
      <c r="B72" s="40">
        <v>8732009</v>
      </c>
      <c r="C72" s="40" t="s">
        <v>148</v>
      </c>
      <c r="D72" s="507">
        <v>165</v>
      </c>
      <c r="E72" s="507">
        <v>165</v>
      </c>
      <c r="F72" s="507">
        <v>0</v>
      </c>
      <c r="G72" s="50">
        <v>530805</v>
      </c>
      <c r="H72" s="50">
        <v>0</v>
      </c>
      <c r="I72" s="50">
        <v>0</v>
      </c>
      <c r="J72" s="50">
        <v>18329.999999999975</v>
      </c>
      <c r="K72" s="50">
        <v>0</v>
      </c>
      <c r="L72" s="50">
        <v>24189.999999999953</v>
      </c>
      <c r="M72" s="50">
        <v>0</v>
      </c>
      <c r="N72" s="50">
        <v>6600.0000000000064</v>
      </c>
      <c r="O72" s="50">
        <v>3510.0000000000005</v>
      </c>
      <c r="P72" s="50">
        <v>21839.999999999993</v>
      </c>
      <c r="Q72" s="50">
        <v>0</v>
      </c>
      <c r="R72" s="50">
        <v>0</v>
      </c>
      <c r="S72" s="50">
        <v>0</v>
      </c>
      <c r="T72" s="50">
        <v>0</v>
      </c>
      <c r="U72" s="50">
        <v>0</v>
      </c>
      <c r="V72" s="50">
        <v>0</v>
      </c>
      <c r="W72" s="50">
        <v>0</v>
      </c>
      <c r="X72" s="50">
        <v>0</v>
      </c>
      <c r="Y72" s="50">
        <v>0</v>
      </c>
      <c r="Z72" s="50">
        <v>6611.7021276595706</v>
      </c>
      <c r="AA72" s="50">
        <v>0</v>
      </c>
      <c r="AB72" s="50">
        <v>0</v>
      </c>
      <c r="AC72" s="50">
        <v>54084.732824427476</v>
      </c>
      <c r="AD72" s="50">
        <v>0</v>
      </c>
      <c r="AE72" s="50">
        <v>0</v>
      </c>
      <c r="AF72" s="50">
        <v>0</v>
      </c>
      <c r="AG72" s="50">
        <v>121300</v>
      </c>
      <c r="AH72" s="50">
        <v>0</v>
      </c>
      <c r="AI72" s="50">
        <v>0</v>
      </c>
      <c r="AJ72" s="50">
        <v>0</v>
      </c>
      <c r="AK72" s="50">
        <v>2867.6</v>
      </c>
      <c r="AL72" s="50">
        <v>0</v>
      </c>
      <c r="AM72" s="50">
        <v>0</v>
      </c>
      <c r="AN72" s="50">
        <v>0</v>
      </c>
      <c r="AO72" s="50">
        <v>0</v>
      </c>
      <c r="AP72" s="50">
        <v>0</v>
      </c>
      <c r="AQ72" s="50">
        <v>0</v>
      </c>
      <c r="AR72" s="50">
        <v>0</v>
      </c>
      <c r="AS72" s="50">
        <v>0</v>
      </c>
      <c r="AT72" s="50">
        <v>530805</v>
      </c>
      <c r="AU72" s="50">
        <v>135166.43495208697</v>
      </c>
      <c r="AV72" s="50">
        <v>124167.6</v>
      </c>
      <c r="AW72" s="50">
        <v>67860.903854961827</v>
      </c>
      <c r="AX72" s="50">
        <v>790139.034952087</v>
      </c>
      <c r="AY72" s="50">
        <v>787271.434952087</v>
      </c>
      <c r="AZ72" s="50">
        <v>4265</v>
      </c>
      <c r="BA72" s="50">
        <v>703725</v>
      </c>
      <c r="BB72" s="50">
        <v>0</v>
      </c>
      <c r="BC72" s="50">
        <v>0</v>
      </c>
      <c r="BD72" s="50">
        <v>790139.034952087</v>
      </c>
      <c r="BE72" s="50">
        <v>790139.034952087</v>
      </c>
      <c r="BF72" s="50">
        <v>0</v>
      </c>
      <c r="BG72" s="50">
        <v>706592.6</v>
      </c>
      <c r="BH72" s="50">
        <v>582425</v>
      </c>
      <c r="BI72" s="50">
        <v>665971.434952087</v>
      </c>
      <c r="BJ72" s="50">
        <v>4036.1905148611331</v>
      </c>
      <c r="BK72" s="50">
        <v>3998.6448410714288</v>
      </c>
      <c r="BL72" s="50">
        <v>0.0093895995473416531</v>
      </c>
      <c r="BM72" s="50">
        <v>0.010610400452658347</v>
      </c>
      <c r="BN72" s="50">
        <v>7000.4918002345021</v>
      </c>
      <c r="BO72" s="50">
        <v>797139.52675232152</v>
      </c>
      <c r="BP72" s="50">
        <v>4813.7692530443728</v>
      </c>
      <c r="BQ72" s="50" t="s">
        <v>325</v>
      </c>
      <c r="BR72" s="50">
        <v>4831.1486469837664</v>
      </c>
      <c r="BS72" s="50">
        <v>0.019716361419647166</v>
      </c>
      <c r="BT72" s="50">
        <v>0</v>
      </c>
      <c r="BU72" s="50">
        <v>797139.52675232152</v>
      </c>
      <c r="BV72" s="50">
        <v>0</v>
      </c>
      <c r="BW72" s="50">
        <v>797139.52675232152</v>
      </c>
      <c r="BX72" s="50">
        <v>2867.6</v>
      </c>
      <c r="BY72" s="50">
        <v>794271.92675232154</v>
      </c>
      <c r="CA72" s="511">
        <f>BO72-BX72</f>
        <v>794271.92675232154</v>
      </c>
      <c r="CB72" s="511">
        <f>IF(E72&gt;0,CA72,0)</f>
        <v>794271.92675232154</v>
      </c>
      <c r="CC72" s="511">
        <f>IF(F72&gt;0,CA72,0)</f>
        <v>0</v>
      </c>
      <c r="CE72" s="40">
        <v>8732009</v>
      </c>
      <c r="CF72" s="50">
        <v>797139.52675232152</v>
      </c>
    </row>
    <row r="73" spans="1:84">
      <c r="A73" s="40">
        <v>110606</v>
      </c>
      <c r="B73" s="40">
        <v>8732010</v>
      </c>
      <c r="C73" s="40" t="s">
        <v>30</v>
      </c>
      <c r="D73" s="507">
        <v>93</v>
      </c>
      <c r="E73" s="507">
        <v>93</v>
      </c>
      <c r="F73" s="507">
        <v>0</v>
      </c>
      <c r="G73" s="50">
        <v>299181</v>
      </c>
      <c r="H73" s="50">
        <v>0</v>
      </c>
      <c r="I73" s="50">
        <v>0</v>
      </c>
      <c r="J73" s="50">
        <v>5639.9999999999945</v>
      </c>
      <c r="K73" s="50">
        <v>0</v>
      </c>
      <c r="L73" s="50">
        <v>7079.9999999999927</v>
      </c>
      <c r="M73" s="50">
        <v>0</v>
      </c>
      <c r="N73" s="50">
        <v>0</v>
      </c>
      <c r="O73" s="50">
        <v>539.99999999999943</v>
      </c>
      <c r="P73" s="50">
        <v>0</v>
      </c>
      <c r="Q73" s="50">
        <v>0</v>
      </c>
      <c r="R73" s="50">
        <v>0</v>
      </c>
      <c r="S73" s="50">
        <v>0</v>
      </c>
      <c r="T73" s="50">
        <v>0</v>
      </c>
      <c r="U73" s="50">
        <v>0</v>
      </c>
      <c r="V73" s="50">
        <v>0</v>
      </c>
      <c r="W73" s="50">
        <v>0</v>
      </c>
      <c r="X73" s="50">
        <v>0</v>
      </c>
      <c r="Y73" s="50">
        <v>0</v>
      </c>
      <c r="Z73" s="50">
        <v>3165.3614457831331</v>
      </c>
      <c r="AA73" s="50">
        <v>0</v>
      </c>
      <c r="AB73" s="50">
        <v>0</v>
      </c>
      <c r="AC73" s="50">
        <v>28436.117647058822</v>
      </c>
      <c r="AD73" s="50">
        <v>0</v>
      </c>
      <c r="AE73" s="50">
        <v>388.50000000000364</v>
      </c>
      <c r="AF73" s="50">
        <v>0</v>
      </c>
      <c r="AG73" s="50">
        <v>121300</v>
      </c>
      <c r="AH73" s="50">
        <v>27527.903871829105</v>
      </c>
      <c r="AI73" s="50">
        <v>0</v>
      </c>
      <c r="AJ73" s="50">
        <v>0</v>
      </c>
      <c r="AK73" s="50">
        <v>12675</v>
      </c>
      <c r="AL73" s="50">
        <v>0</v>
      </c>
      <c r="AM73" s="50">
        <v>0</v>
      </c>
      <c r="AN73" s="50">
        <v>0</v>
      </c>
      <c r="AO73" s="50">
        <v>0</v>
      </c>
      <c r="AP73" s="50">
        <v>0</v>
      </c>
      <c r="AQ73" s="50">
        <v>0</v>
      </c>
      <c r="AR73" s="50">
        <v>0</v>
      </c>
      <c r="AS73" s="50">
        <v>0</v>
      </c>
      <c r="AT73" s="50">
        <v>299181</v>
      </c>
      <c r="AU73" s="50">
        <v>45249.979092841939</v>
      </c>
      <c r="AV73" s="50">
        <v>161502.9038718291</v>
      </c>
      <c r="AW73" s="50">
        <v>24761.060294117644</v>
      </c>
      <c r="AX73" s="50">
        <v>505933.88296467107</v>
      </c>
      <c r="AY73" s="50">
        <v>493258.88296467107</v>
      </c>
      <c r="AZ73" s="50">
        <v>4265</v>
      </c>
      <c r="BA73" s="50">
        <v>396645</v>
      </c>
      <c r="BB73" s="50">
        <v>0</v>
      </c>
      <c r="BC73" s="50">
        <v>0</v>
      </c>
      <c r="BD73" s="50">
        <v>505933.88296467107</v>
      </c>
      <c r="BE73" s="50">
        <v>505933.882964671</v>
      </c>
      <c r="BF73" s="50">
        <v>0</v>
      </c>
      <c r="BG73" s="50">
        <v>409320</v>
      </c>
      <c r="BH73" s="50">
        <v>247817.0961281709</v>
      </c>
      <c r="BI73" s="50">
        <v>344430.97909284197</v>
      </c>
      <c r="BJ73" s="50">
        <v>3703.5589149767952</v>
      </c>
      <c r="BK73" s="50">
        <v>3353.607631287749</v>
      </c>
      <c r="BL73" s="50">
        <v>0.10435069398821374</v>
      </c>
      <c r="BM73" s="50">
        <v>0</v>
      </c>
      <c r="BN73" s="50">
        <v>0</v>
      </c>
      <c r="BO73" s="50">
        <v>505933.88296467107</v>
      </c>
      <c r="BP73" s="50">
        <v>5303.858956609366</v>
      </c>
      <c r="BQ73" s="50" t="s">
        <v>325</v>
      </c>
      <c r="BR73" s="50">
        <v>5440.1492791900118</v>
      </c>
      <c r="BS73" s="50">
        <v>0.031061394167596568</v>
      </c>
      <c r="BT73" s="50">
        <v>-818.39999999999986</v>
      </c>
      <c r="BU73" s="50">
        <v>505115.48296467104</v>
      </c>
      <c r="BV73" s="50">
        <v>-930</v>
      </c>
      <c r="BW73" s="50">
        <v>504185.48296467104</v>
      </c>
      <c r="BX73" s="50">
        <v>12675</v>
      </c>
      <c r="BY73" s="50">
        <v>491510.48296467104</v>
      </c>
      <c r="CA73" s="511">
        <f>BO73-BX73</f>
        <v>493258.88296467107</v>
      </c>
      <c r="CB73" s="511">
        <f>IF(E73&gt;0,CA73,0)</f>
        <v>493258.88296467107</v>
      </c>
      <c r="CC73" s="511">
        <f>IF(F73&gt;0,CA73,0)</f>
        <v>0</v>
      </c>
      <c r="CE73" s="40">
        <v>8732010</v>
      </c>
      <c r="CF73" s="50">
        <v>505933.88296467107</v>
      </c>
    </row>
    <row r="74" spans="1:84">
      <c r="A74" s="40">
        <v>110676</v>
      </c>
      <c r="B74" s="40">
        <v>8732208</v>
      </c>
      <c r="C74" s="40" t="s">
        <v>64</v>
      </c>
      <c r="D74" s="507">
        <v>228</v>
      </c>
      <c r="E74" s="507">
        <v>228</v>
      </c>
      <c r="F74" s="507">
        <v>0</v>
      </c>
      <c r="G74" s="50">
        <v>733476</v>
      </c>
      <c r="H74" s="50">
        <v>0</v>
      </c>
      <c r="I74" s="50">
        <v>0</v>
      </c>
      <c r="J74" s="50">
        <v>15980.000000000013</v>
      </c>
      <c r="K74" s="50">
        <v>0</v>
      </c>
      <c r="L74" s="50">
        <v>20650.000000000058</v>
      </c>
      <c r="M74" s="50">
        <v>0</v>
      </c>
      <c r="N74" s="50">
        <v>0</v>
      </c>
      <c r="O74" s="50">
        <v>0</v>
      </c>
      <c r="P74" s="50">
        <v>0</v>
      </c>
      <c r="Q74" s="50">
        <v>0</v>
      </c>
      <c r="R74" s="50">
        <v>0</v>
      </c>
      <c r="S74" s="50">
        <v>0</v>
      </c>
      <c r="T74" s="50">
        <v>0</v>
      </c>
      <c r="U74" s="50">
        <v>0</v>
      </c>
      <c r="V74" s="50">
        <v>0</v>
      </c>
      <c r="W74" s="50">
        <v>0</v>
      </c>
      <c r="X74" s="50">
        <v>0</v>
      </c>
      <c r="Y74" s="50">
        <v>0</v>
      </c>
      <c r="Z74" s="50">
        <v>3220.5</v>
      </c>
      <c r="AA74" s="50">
        <v>0</v>
      </c>
      <c r="AB74" s="50">
        <v>0</v>
      </c>
      <c r="AC74" s="50">
        <v>82384.883720930244</v>
      </c>
      <c r="AD74" s="50">
        <v>0</v>
      </c>
      <c r="AE74" s="50">
        <v>0</v>
      </c>
      <c r="AF74" s="50">
        <v>0</v>
      </c>
      <c r="AG74" s="50">
        <v>121300</v>
      </c>
      <c r="AH74" s="50">
        <v>0</v>
      </c>
      <c r="AI74" s="50">
        <v>0</v>
      </c>
      <c r="AJ74" s="50">
        <v>0</v>
      </c>
      <c r="AK74" s="50">
        <v>25654.28</v>
      </c>
      <c r="AL74" s="50">
        <v>0</v>
      </c>
      <c r="AM74" s="50">
        <v>0</v>
      </c>
      <c r="AN74" s="50">
        <v>0</v>
      </c>
      <c r="AO74" s="50">
        <v>0</v>
      </c>
      <c r="AP74" s="50">
        <v>0</v>
      </c>
      <c r="AQ74" s="50">
        <v>0</v>
      </c>
      <c r="AR74" s="50">
        <v>0</v>
      </c>
      <c r="AS74" s="50">
        <v>0</v>
      </c>
      <c r="AT74" s="50">
        <v>733476</v>
      </c>
      <c r="AU74" s="50">
        <v>122235.38372093032</v>
      </c>
      <c r="AV74" s="50">
        <v>146954.28</v>
      </c>
      <c r="AW74" s="50">
        <v>64492.771967441862</v>
      </c>
      <c r="AX74" s="50">
        <v>1002665.6637209303</v>
      </c>
      <c r="AY74" s="50">
        <v>977011.38372093032</v>
      </c>
      <c r="AZ74" s="50">
        <v>4265</v>
      </c>
      <c r="BA74" s="50">
        <v>972420</v>
      </c>
      <c r="BB74" s="50">
        <v>0</v>
      </c>
      <c r="BC74" s="50">
        <v>0</v>
      </c>
      <c r="BD74" s="50">
        <v>1002665.6637209303</v>
      </c>
      <c r="BE74" s="50">
        <v>1002665.6637209302</v>
      </c>
      <c r="BF74" s="50">
        <v>0</v>
      </c>
      <c r="BG74" s="50">
        <v>998074.28</v>
      </c>
      <c r="BH74" s="50">
        <v>851120</v>
      </c>
      <c r="BI74" s="50">
        <v>855711.38372093032</v>
      </c>
      <c r="BJ74" s="50">
        <v>3753.1201040391679</v>
      </c>
      <c r="BK74" s="50">
        <v>3654.8917748917747</v>
      </c>
      <c r="BL74" s="50">
        <v>0.0268758516523521</v>
      </c>
      <c r="BM74" s="50">
        <v>0</v>
      </c>
      <c r="BN74" s="50">
        <v>0</v>
      </c>
      <c r="BO74" s="50">
        <v>1002665.6637209303</v>
      </c>
      <c r="BP74" s="50">
        <v>4285.1376478988168</v>
      </c>
      <c r="BQ74" s="50" t="s">
        <v>325</v>
      </c>
      <c r="BR74" s="50">
        <v>4397.6564198286414</v>
      </c>
      <c r="BS74" s="50">
        <v>0.024842111978225834</v>
      </c>
      <c r="BT74" s="50">
        <v>-2027.7</v>
      </c>
      <c r="BU74" s="50">
        <v>1000637.9637209304</v>
      </c>
      <c r="BV74" s="50">
        <v>-2280</v>
      </c>
      <c r="BW74" s="50">
        <v>998357.96372093039</v>
      </c>
      <c r="BX74" s="50">
        <v>25654.28</v>
      </c>
      <c r="BY74" s="50">
        <v>972703.68372093036</v>
      </c>
      <c r="CA74" s="511">
        <f>BO74-BX74</f>
        <v>977011.38372093032</v>
      </c>
      <c r="CB74" s="511">
        <f>IF(E74&gt;0,CA74,0)</f>
        <v>977011.38372093032</v>
      </c>
      <c r="CC74" s="511">
        <f>IF(F74&gt;0,CA74,0)</f>
        <v>0</v>
      </c>
      <c r="CE74" s="40">
        <v>8732208</v>
      </c>
      <c r="CF74" s="50">
        <v>1002665.6637209303</v>
      </c>
    </row>
    <row r="75" spans="1:84">
      <c r="A75" s="40">
        <v>110812</v>
      </c>
      <c r="B75" s="40">
        <v>8733065</v>
      </c>
      <c r="C75" s="40" t="s">
        <v>115</v>
      </c>
      <c r="D75" s="507">
        <v>94</v>
      </c>
      <c r="E75" s="507">
        <v>94</v>
      </c>
      <c r="F75" s="507">
        <v>0</v>
      </c>
      <c r="G75" s="50">
        <v>302398</v>
      </c>
      <c r="H75" s="50">
        <v>0</v>
      </c>
      <c r="I75" s="50">
        <v>0</v>
      </c>
      <c r="J75" s="50">
        <v>5639.9999999999955</v>
      </c>
      <c r="K75" s="50">
        <v>0</v>
      </c>
      <c r="L75" s="50">
        <v>7079.9999999999945</v>
      </c>
      <c r="M75" s="50">
        <v>0</v>
      </c>
      <c r="N75" s="50">
        <v>2199.999999999995</v>
      </c>
      <c r="O75" s="50">
        <v>0</v>
      </c>
      <c r="P75" s="50">
        <v>419.999999999999</v>
      </c>
      <c r="Q75" s="50">
        <v>0</v>
      </c>
      <c r="R75" s="50">
        <v>0</v>
      </c>
      <c r="S75" s="50">
        <v>0</v>
      </c>
      <c r="T75" s="50">
        <v>0</v>
      </c>
      <c r="U75" s="50">
        <v>0</v>
      </c>
      <c r="V75" s="50">
        <v>0</v>
      </c>
      <c r="W75" s="50">
        <v>0</v>
      </c>
      <c r="X75" s="50">
        <v>0</v>
      </c>
      <c r="Y75" s="50">
        <v>0</v>
      </c>
      <c r="Z75" s="50">
        <v>0</v>
      </c>
      <c r="AA75" s="50">
        <v>0</v>
      </c>
      <c r="AB75" s="50">
        <v>0</v>
      </c>
      <c r="AC75" s="50">
        <v>16708.764044943819</v>
      </c>
      <c r="AD75" s="50">
        <v>0</v>
      </c>
      <c r="AE75" s="50">
        <v>0</v>
      </c>
      <c r="AF75" s="50">
        <v>0</v>
      </c>
      <c r="AG75" s="50">
        <v>121300</v>
      </c>
      <c r="AH75" s="50">
        <v>5838.8851802403124</v>
      </c>
      <c r="AI75" s="50">
        <v>0</v>
      </c>
      <c r="AJ75" s="50">
        <v>0</v>
      </c>
      <c r="AK75" s="50">
        <v>12294.75</v>
      </c>
      <c r="AL75" s="50">
        <v>0</v>
      </c>
      <c r="AM75" s="50">
        <v>0</v>
      </c>
      <c r="AN75" s="50">
        <v>0</v>
      </c>
      <c r="AO75" s="50">
        <v>0</v>
      </c>
      <c r="AP75" s="50">
        <v>0</v>
      </c>
      <c r="AQ75" s="50">
        <v>0</v>
      </c>
      <c r="AR75" s="50">
        <v>0</v>
      </c>
      <c r="AS75" s="50">
        <v>0</v>
      </c>
      <c r="AT75" s="50">
        <v>302398</v>
      </c>
      <c r="AU75" s="50">
        <v>32048.7640449438</v>
      </c>
      <c r="AV75" s="50">
        <v>139433.63518024032</v>
      </c>
      <c r="AW75" s="50">
        <v>22373.932588764041</v>
      </c>
      <c r="AX75" s="50">
        <v>473880.39922518411</v>
      </c>
      <c r="AY75" s="50">
        <v>461585.64922518411</v>
      </c>
      <c r="AZ75" s="50">
        <v>4265</v>
      </c>
      <c r="BA75" s="50">
        <v>400910</v>
      </c>
      <c r="BB75" s="50">
        <v>0</v>
      </c>
      <c r="BC75" s="50">
        <v>0</v>
      </c>
      <c r="BD75" s="50">
        <v>473880.39922518411</v>
      </c>
      <c r="BE75" s="50">
        <v>473880.39922518417</v>
      </c>
      <c r="BF75" s="50">
        <v>0</v>
      </c>
      <c r="BG75" s="50">
        <v>413204.75</v>
      </c>
      <c r="BH75" s="50">
        <v>273771.11481975968</v>
      </c>
      <c r="BI75" s="50">
        <v>334446.76404494379</v>
      </c>
      <c r="BJ75" s="50">
        <v>3557.9442983504659</v>
      </c>
      <c r="BK75" s="50">
        <v>3371.0445290361508</v>
      </c>
      <c r="BL75" s="50">
        <v>0.055442687779551074</v>
      </c>
      <c r="BM75" s="50">
        <v>0</v>
      </c>
      <c r="BN75" s="50">
        <v>0</v>
      </c>
      <c r="BO75" s="50">
        <v>473880.39922518411</v>
      </c>
      <c r="BP75" s="50">
        <v>4910.48563005515</v>
      </c>
      <c r="BQ75" s="50" t="s">
        <v>325</v>
      </c>
      <c r="BR75" s="50">
        <v>5041.2808428211074</v>
      </c>
      <c r="BS75" s="50">
        <v>0.069937518797171583</v>
      </c>
      <c r="BT75" s="50">
        <v>-826.59999999999991</v>
      </c>
      <c r="BU75" s="50">
        <v>473053.79922518414</v>
      </c>
      <c r="BV75" s="50">
        <v>-940</v>
      </c>
      <c r="BW75" s="50">
        <v>472113.79922518414</v>
      </c>
      <c r="BX75" s="50">
        <v>12294.75</v>
      </c>
      <c r="BY75" s="50">
        <v>459819.04922518414</v>
      </c>
      <c r="CA75" s="511">
        <f>BO75-BX75</f>
        <v>461585.64922518411</v>
      </c>
      <c r="CB75" s="511">
        <f>IF(E75&gt;0,CA75,0)</f>
        <v>461585.64922518411</v>
      </c>
      <c r="CC75" s="511">
        <f>IF(F75&gt;0,CA75,0)</f>
        <v>0</v>
      </c>
      <c r="CE75" s="40">
        <v>8733065</v>
      </c>
      <c r="CF75" s="50">
        <v>473880.39922518411</v>
      </c>
    </row>
    <row r="76" spans="1:84">
      <c r="A76" s="40">
        <v>110788</v>
      </c>
      <c r="B76" s="40">
        <v>8733014</v>
      </c>
      <c r="C76" s="40" t="s">
        <v>102</v>
      </c>
      <c r="D76" s="507">
        <v>408</v>
      </c>
      <c r="E76" s="507">
        <v>408</v>
      </c>
      <c r="F76" s="507">
        <v>0</v>
      </c>
      <c r="G76" s="50">
        <v>1312536</v>
      </c>
      <c r="H76" s="50">
        <v>0</v>
      </c>
      <c r="I76" s="50">
        <v>0</v>
      </c>
      <c r="J76" s="50">
        <v>22090.000000000087</v>
      </c>
      <c r="K76" s="50">
        <v>0</v>
      </c>
      <c r="L76" s="50">
        <v>28319.999999999898</v>
      </c>
      <c r="M76" s="50">
        <v>0</v>
      </c>
      <c r="N76" s="50">
        <v>219.99999999999974</v>
      </c>
      <c r="O76" s="50">
        <v>540.00000000000045</v>
      </c>
      <c r="P76" s="50">
        <v>0</v>
      </c>
      <c r="Q76" s="50">
        <v>0</v>
      </c>
      <c r="R76" s="50">
        <v>0</v>
      </c>
      <c r="S76" s="50">
        <v>0</v>
      </c>
      <c r="T76" s="50">
        <v>0</v>
      </c>
      <c r="U76" s="50">
        <v>0</v>
      </c>
      <c r="V76" s="50">
        <v>0</v>
      </c>
      <c r="W76" s="50">
        <v>0</v>
      </c>
      <c r="X76" s="50">
        <v>0</v>
      </c>
      <c r="Y76" s="50">
        <v>0</v>
      </c>
      <c r="Z76" s="50">
        <v>8611.379310344837</v>
      </c>
      <c r="AA76" s="50">
        <v>0</v>
      </c>
      <c r="AB76" s="50">
        <v>0</v>
      </c>
      <c r="AC76" s="50">
        <v>72429.244712990941</v>
      </c>
      <c r="AD76" s="50">
        <v>0</v>
      </c>
      <c r="AE76" s="50">
        <v>0</v>
      </c>
      <c r="AF76" s="50">
        <v>0</v>
      </c>
      <c r="AG76" s="50">
        <v>121300</v>
      </c>
      <c r="AH76" s="50">
        <v>0</v>
      </c>
      <c r="AI76" s="50">
        <v>0</v>
      </c>
      <c r="AJ76" s="50">
        <v>0</v>
      </c>
      <c r="AK76" s="50">
        <v>46020</v>
      </c>
      <c r="AL76" s="50">
        <v>0</v>
      </c>
      <c r="AM76" s="50">
        <v>0</v>
      </c>
      <c r="AN76" s="50">
        <v>0</v>
      </c>
      <c r="AO76" s="50">
        <v>0</v>
      </c>
      <c r="AP76" s="50">
        <v>0</v>
      </c>
      <c r="AQ76" s="50">
        <v>0</v>
      </c>
      <c r="AR76" s="50">
        <v>0</v>
      </c>
      <c r="AS76" s="50">
        <v>0</v>
      </c>
      <c r="AT76" s="50">
        <v>1312536</v>
      </c>
      <c r="AU76" s="50">
        <v>132210.62402333575</v>
      </c>
      <c r="AV76" s="50">
        <v>167320</v>
      </c>
      <c r="AW76" s="50">
        <v>89462.469366163132</v>
      </c>
      <c r="AX76" s="50">
        <v>1612066.6240233358</v>
      </c>
      <c r="AY76" s="50">
        <v>1566046.6240233358</v>
      </c>
      <c r="AZ76" s="50">
        <v>4265</v>
      </c>
      <c r="BA76" s="50">
        <v>1740120</v>
      </c>
      <c r="BB76" s="50">
        <v>174073.37597666425</v>
      </c>
      <c r="BC76" s="50">
        <v>0</v>
      </c>
      <c r="BD76" s="50">
        <v>1786140</v>
      </c>
      <c r="BE76" s="50">
        <v>1786140</v>
      </c>
      <c r="BF76" s="50">
        <v>0</v>
      </c>
      <c r="BG76" s="50">
        <v>1786140</v>
      </c>
      <c r="BH76" s="50">
        <v>1618820</v>
      </c>
      <c r="BI76" s="50">
        <v>1618820</v>
      </c>
      <c r="BJ76" s="50">
        <v>3967.6960784313724</v>
      </c>
      <c r="BK76" s="50">
        <v>3863.2898172323758</v>
      </c>
      <c r="BL76" s="50">
        <v>0.027025221026206175</v>
      </c>
      <c r="BM76" s="50">
        <v>0</v>
      </c>
      <c r="BN76" s="50">
        <v>0</v>
      </c>
      <c r="BO76" s="50">
        <v>1786140</v>
      </c>
      <c r="BP76" s="50">
        <v>4265</v>
      </c>
      <c r="BQ76" s="50" t="s">
        <v>325</v>
      </c>
      <c r="BR76" s="50">
        <v>4377.7941176470586</v>
      </c>
      <c r="BS76" s="50">
        <v>0.018054565416782076</v>
      </c>
      <c r="BT76" s="50">
        <v>-3564.1500000000005</v>
      </c>
      <c r="BU76" s="50">
        <v>1782575.85</v>
      </c>
      <c r="BV76" s="50">
        <v>-4080</v>
      </c>
      <c r="BW76" s="50">
        <v>1778495.85</v>
      </c>
      <c r="BX76" s="50">
        <v>46020</v>
      </c>
      <c r="BY76" s="50">
        <v>1732475.85</v>
      </c>
      <c r="CA76" s="511">
        <f>BO76-BX76</f>
        <v>1740120</v>
      </c>
      <c r="CB76" s="511">
        <f>IF(E76&gt;0,CA76,0)</f>
        <v>1740120</v>
      </c>
      <c r="CC76" s="511">
        <f>IF(F76&gt;0,CA76,0)</f>
        <v>0</v>
      </c>
      <c r="CE76" s="40">
        <v>8733014</v>
      </c>
      <c r="CF76" s="50">
        <v>1786140</v>
      </c>
    </row>
    <row r="77" spans="1:84">
      <c r="A77" s="40">
        <v>110754</v>
      </c>
      <c r="B77" s="40">
        <v>8732321</v>
      </c>
      <c r="C77" s="40" t="s">
        <v>81</v>
      </c>
      <c r="D77" s="507">
        <v>446</v>
      </c>
      <c r="E77" s="507">
        <v>446</v>
      </c>
      <c r="F77" s="507">
        <v>0</v>
      </c>
      <c r="G77" s="50">
        <v>1434782</v>
      </c>
      <c r="H77" s="50">
        <v>0</v>
      </c>
      <c r="I77" s="50">
        <v>0</v>
      </c>
      <c r="J77" s="50">
        <v>39950.00000000008</v>
      </c>
      <c r="K77" s="50">
        <v>0</v>
      </c>
      <c r="L77" s="50">
        <v>52509.999999999884</v>
      </c>
      <c r="M77" s="50">
        <v>0</v>
      </c>
      <c r="N77" s="50">
        <v>30054.774774774745</v>
      </c>
      <c r="O77" s="50">
        <v>2169.7297297297278</v>
      </c>
      <c r="P77" s="50">
        <v>421.89189189189148</v>
      </c>
      <c r="Q77" s="50">
        <v>1848.2882882882886</v>
      </c>
      <c r="R77" s="50">
        <v>0</v>
      </c>
      <c r="S77" s="50">
        <v>0</v>
      </c>
      <c r="T77" s="50">
        <v>0</v>
      </c>
      <c r="U77" s="50">
        <v>0</v>
      </c>
      <c r="V77" s="50">
        <v>0</v>
      </c>
      <c r="W77" s="50">
        <v>0</v>
      </c>
      <c r="X77" s="50">
        <v>0</v>
      </c>
      <c r="Y77" s="50">
        <v>0</v>
      </c>
      <c r="Z77" s="50">
        <v>13732.425068119888</v>
      </c>
      <c r="AA77" s="50">
        <v>0</v>
      </c>
      <c r="AB77" s="50">
        <v>0</v>
      </c>
      <c r="AC77" s="50">
        <v>191654.36619718312</v>
      </c>
      <c r="AD77" s="50">
        <v>0</v>
      </c>
      <c r="AE77" s="50">
        <v>0</v>
      </c>
      <c r="AF77" s="50">
        <v>0</v>
      </c>
      <c r="AG77" s="50">
        <v>121300</v>
      </c>
      <c r="AH77" s="50">
        <v>0</v>
      </c>
      <c r="AI77" s="50">
        <v>0</v>
      </c>
      <c r="AJ77" s="50">
        <v>0</v>
      </c>
      <c r="AK77" s="50">
        <v>57321</v>
      </c>
      <c r="AL77" s="50">
        <v>0</v>
      </c>
      <c r="AM77" s="50">
        <v>0</v>
      </c>
      <c r="AN77" s="50">
        <v>0</v>
      </c>
      <c r="AO77" s="50">
        <v>0</v>
      </c>
      <c r="AP77" s="50">
        <v>0</v>
      </c>
      <c r="AQ77" s="50">
        <v>0</v>
      </c>
      <c r="AR77" s="50">
        <v>0</v>
      </c>
      <c r="AS77" s="50">
        <v>0</v>
      </c>
      <c r="AT77" s="50">
        <v>1434782</v>
      </c>
      <c r="AU77" s="50">
        <v>332341.47594998765</v>
      </c>
      <c r="AV77" s="50">
        <v>178621</v>
      </c>
      <c r="AW77" s="50">
        <v>161609.56213150616</v>
      </c>
      <c r="AX77" s="50">
        <v>1945744.4759499878</v>
      </c>
      <c r="AY77" s="50">
        <v>1888423.4759499878</v>
      </c>
      <c r="AZ77" s="50">
        <v>4265</v>
      </c>
      <c r="BA77" s="50">
        <v>1902190</v>
      </c>
      <c r="BB77" s="50">
        <v>13766.524050012231</v>
      </c>
      <c r="BC77" s="50">
        <v>0</v>
      </c>
      <c r="BD77" s="50">
        <v>1959511</v>
      </c>
      <c r="BE77" s="50">
        <v>1959510.9999999995</v>
      </c>
      <c r="BF77" s="50">
        <v>0</v>
      </c>
      <c r="BG77" s="50">
        <v>1959511</v>
      </c>
      <c r="BH77" s="50">
        <v>1780890</v>
      </c>
      <c r="BI77" s="50">
        <v>1780890</v>
      </c>
      <c r="BJ77" s="50">
        <v>3993.0269058295962</v>
      </c>
      <c r="BK77" s="50">
        <v>3907.4157303370785</v>
      </c>
      <c r="BL77" s="50">
        <v>0.021909922414406719</v>
      </c>
      <c r="BM77" s="50">
        <v>0</v>
      </c>
      <c r="BN77" s="50">
        <v>0</v>
      </c>
      <c r="BO77" s="50">
        <v>1959511</v>
      </c>
      <c r="BP77" s="50">
        <v>4265</v>
      </c>
      <c r="BQ77" s="50" t="s">
        <v>325</v>
      </c>
      <c r="BR77" s="50">
        <v>4393.5224215246635</v>
      </c>
      <c r="BS77" s="50">
        <v>0.019740828010297529</v>
      </c>
      <c r="BT77" s="50">
        <v>-4052.4500000000007</v>
      </c>
      <c r="BU77" s="50">
        <v>1955458.55</v>
      </c>
      <c r="BV77" s="50">
        <v>-4460</v>
      </c>
      <c r="BW77" s="50">
        <v>1950998.55</v>
      </c>
      <c r="BX77" s="50">
        <v>57169</v>
      </c>
      <c r="BY77" s="50">
        <v>1893829.55</v>
      </c>
      <c r="CA77" s="511">
        <f>BO77-BX77</f>
        <v>1902342</v>
      </c>
      <c r="CB77" s="511">
        <f>IF(E77&gt;0,CA77,0)</f>
        <v>1902342</v>
      </c>
      <c r="CC77" s="511">
        <f>IF(F77&gt;0,CA77,0)</f>
        <v>0</v>
      </c>
      <c r="CE77" s="40">
        <v>8732321</v>
      </c>
      <c r="CF77" s="50">
        <v>1959511</v>
      </c>
    </row>
    <row r="78" spans="1:84">
      <c r="A78" s="40">
        <v>110607</v>
      </c>
      <c r="B78" s="40">
        <v>8732011</v>
      </c>
      <c r="C78" s="40" t="s">
        <v>31</v>
      </c>
      <c r="D78" s="507">
        <v>104</v>
      </c>
      <c r="E78" s="507">
        <v>104</v>
      </c>
      <c r="F78" s="507">
        <v>0</v>
      </c>
      <c r="G78" s="50">
        <v>334568</v>
      </c>
      <c r="H78" s="50">
        <v>0</v>
      </c>
      <c r="I78" s="50">
        <v>0</v>
      </c>
      <c r="J78" s="50">
        <v>6580.0000000000182</v>
      </c>
      <c r="K78" s="50">
        <v>0</v>
      </c>
      <c r="L78" s="50">
        <v>8260.0000000000236</v>
      </c>
      <c r="M78" s="50">
        <v>0</v>
      </c>
      <c r="N78" s="50">
        <v>0</v>
      </c>
      <c r="O78" s="50">
        <v>0</v>
      </c>
      <c r="P78" s="50">
        <v>0</v>
      </c>
      <c r="Q78" s="50">
        <v>0</v>
      </c>
      <c r="R78" s="50">
        <v>0</v>
      </c>
      <c r="S78" s="50">
        <v>0</v>
      </c>
      <c r="T78" s="50">
        <v>0</v>
      </c>
      <c r="U78" s="50">
        <v>0</v>
      </c>
      <c r="V78" s="50">
        <v>0</v>
      </c>
      <c r="W78" s="50">
        <v>0</v>
      </c>
      <c r="X78" s="50">
        <v>0</v>
      </c>
      <c r="Y78" s="50">
        <v>0</v>
      </c>
      <c r="Z78" s="50">
        <v>1855.578947368424</v>
      </c>
      <c r="AA78" s="50">
        <v>0</v>
      </c>
      <c r="AB78" s="50">
        <v>0</v>
      </c>
      <c r="AC78" s="50">
        <v>18406.746987951807</v>
      </c>
      <c r="AD78" s="50">
        <v>0</v>
      </c>
      <c r="AE78" s="50">
        <v>1627.999999999998</v>
      </c>
      <c r="AF78" s="50">
        <v>0</v>
      </c>
      <c r="AG78" s="50">
        <v>121300</v>
      </c>
      <c r="AH78" s="50">
        <v>0</v>
      </c>
      <c r="AI78" s="50">
        <v>0</v>
      </c>
      <c r="AJ78" s="50">
        <v>0</v>
      </c>
      <c r="AK78" s="50">
        <v>11027.25</v>
      </c>
      <c r="AL78" s="50">
        <v>0</v>
      </c>
      <c r="AM78" s="50">
        <v>0</v>
      </c>
      <c r="AN78" s="50">
        <v>0</v>
      </c>
      <c r="AO78" s="50">
        <v>7746.25</v>
      </c>
      <c r="AP78" s="50">
        <v>0</v>
      </c>
      <c r="AQ78" s="50">
        <v>0</v>
      </c>
      <c r="AR78" s="50">
        <v>0</v>
      </c>
      <c r="AS78" s="50">
        <v>0</v>
      </c>
      <c r="AT78" s="50">
        <v>334568</v>
      </c>
      <c r="AU78" s="50">
        <v>36730.325935320274</v>
      </c>
      <c r="AV78" s="50">
        <v>140073.5</v>
      </c>
      <c r="AW78" s="50">
        <v>22805.706033734943</v>
      </c>
      <c r="AX78" s="50">
        <v>511371.82593532029</v>
      </c>
      <c r="AY78" s="50">
        <v>492598.32593532029</v>
      </c>
      <c r="AZ78" s="50">
        <v>4265</v>
      </c>
      <c r="BA78" s="50">
        <v>443560</v>
      </c>
      <c r="BB78" s="50">
        <v>0</v>
      </c>
      <c r="BC78" s="50">
        <v>0</v>
      </c>
      <c r="BD78" s="50">
        <v>511371.82593532029</v>
      </c>
      <c r="BE78" s="50">
        <v>511371.82593532023</v>
      </c>
      <c r="BF78" s="50">
        <v>0</v>
      </c>
      <c r="BG78" s="50">
        <v>462333.5</v>
      </c>
      <c r="BH78" s="50">
        <v>330006.25</v>
      </c>
      <c r="BI78" s="50">
        <v>379044.57593532029</v>
      </c>
      <c r="BJ78" s="50">
        <v>3644.6593839934644</v>
      </c>
      <c r="BK78" s="50">
        <v>3460.4037184466019</v>
      </c>
      <c r="BL78" s="50">
        <v>0.053246869596353358</v>
      </c>
      <c r="BM78" s="50">
        <v>0</v>
      </c>
      <c r="BN78" s="50">
        <v>0</v>
      </c>
      <c r="BO78" s="50">
        <v>511371.82593532029</v>
      </c>
      <c r="BP78" s="50">
        <v>4736.5223647626954</v>
      </c>
      <c r="BQ78" s="50" t="s">
        <v>325</v>
      </c>
      <c r="BR78" s="50">
        <v>4917.0367878396182</v>
      </c>
      <c r="BS78" s="50">
        <v>0.036227106750924332</v>
      </c>
      <c r="BT78" s="50">
        <v>-917.90000000000009</v>
      </c>
      <c r="BU78" s="50">
        <v>510453.92593532027</v>
      </c>
      <c r="BV78" s="50">
        <v>-1040</v>
      </c>
      <c r="BW78" s="50">
        <v>509413.92593532027</v>
      </c>
      <c r="BX78" s="50">
        <v>11027.25</v>
      </c>
      <c r="BY78" s="50">
        <v>498386.67593532027</v>
      </c>
      <c r="CA78" s="511">
        <f>BO78-BX78</f>
        <v>500344.57593532029</v>
      </c>
      <c r="CB78" s="511">
        <f>IF(E78&gt;0,CA78,0)</f>
        <v>500344.57593532029</v>
      </c>
      <c r="CC78" s="511">
        <f>IF(F78&gt;0,CA78,0)</f>
        <v>0</v>
      </c>
      <c r="CE78" s="40">
        <v>8732011</v>
      </c>
      <c r="CF78" s="50">
        <v>511371.82593532029</v>
      </c>
    </row>
    <row r="79" spans="1:84">
      <c r="A79" s="40">
        <v>110608</v>
      </c>
      <c r="B79" s="40">
        <v>8732012</v>
      </c>
      <c r="C79" s="40" t="s">
        <v>32</v>
      </c>
      <c r="D79" s="507">
        <v>89</v>
      </c>
      <c r="E79" s="507">
        <v>89</v>
      </c>
      <c r="F79" s="507">
        <v>0</v>
      </c>
      <c r="G79" s="50">
        <v>286313</v>
      </c>
      <c r="H79" s="50">
        <v>0</v>
      </c>
      <c r="I79" s="50">
        <v>0</v>
      </c>
      <c r="J79" s="50">
        <v>7519.9999999999836</v>
      </c>
      <c r="K79" s="50">
        <v>0</v>
      </c>
      <c r="L79" s="50">
        <v>10029.999999999991</v>
      </c>
      <c r="M79" s="50">
        <v>0</v>
      </c>
      <c r="N79" s="50">
        <v>0</v>
      </c>
      <c r="O79" s="50">
        <v>0</v>
      </c>
      <c r="P79" s="50">
        <v>0</v>
      </c>
      <c r="Q79" s="50">
        <v>0</v>
      </c>
      <c r="R79" s="50">
        <v>0</v>
      </c>
      <c r="S79" s="50">
        <v>0</v>
      </c>
      <c r="T79" s="50">
        <v>0</v>
      </c>
      <c r="U79" s="50">
        <v>0</v>
      </c>
      <c r="V79" s="50">
        <v>0</v>
      </c>
      <c r="W79" s="50">
        <v>0</v>
      </c>
      <c r="X79" s="50">
        <v>0</v>
      </c>
      <c r="Y79" s="50">
        <v>0</v>
      </c>
      <c r="Z79" s="50">
        <v>0</v>
      </c>
      <c r="AA79" s="50">
        <v>0</v>
      </c>
      <c r="AB79" s="50">
        <v>0</v>
      </c>
      <c r="AC79" s="50">
        <v>34121.96428571429</v>
      </c>
      <c r="AD79" s="50">
        <v>0</v>
      </c>
      <c r="AE79" s="50">
        <v>0</v>
      </c>
      <c r="AF79" s="50">
        <v>0</v>
      </c>
      <c r="AG79" s="50">
        <v>121300</v>
      </c>
      <c r="AH79" s="50">
        <v>39846.728971962628</v>
      </c>
      <c r="AI79" s="50">
        <v>0</v>
      </c>
      <c r="AJ79" s="50">
        <v>0</v>
      </c>
      <c r="AK79" s="50">
        <v>16477.5</v>
      </c>
      <c r="AL79" s="50">
        <v>0</v>
      </c>
      <c r="AM79" s="50">
        <v>0</v>
      </c>
      <c r="AN79" s="50">
        <v>0</v>
      </c>
      <c r="AO79" s="50">
        <v>21571.45</v>
      </c>
      <c r="AP79" s="50">
        <v>0</v>
      </c>
      <c r="AQ79" s="50">
        <v>0</v>
      </c>
      <c r="AR79" s="50">
        <v>0</v>
      </c>
      <c r="AS79" s="50">
        <v>0</v>
      </c>
      <c r="AT79" s="50">
        <v>286313</v>
      </c>
      <c r="AU79" s="50">
        <v>51671.964285714261</v>
      </c>
      <c r="AV79" s="50">
        <v>199195.67897196265</v>
      </c>
      <c r="AW79" s="50">
        <v>26086.49635</v>
      </c>
      <c r="AX79" s="50">
        <v>537180.64325767686</v>
      </c>
      <c r="AY79" s="50">
        <v>499131.69325767684</v>
      </c>
      <c r="AZ79" s="50">
        <v>4265</v>
      </c>
      <c r="BA79" s="50">
        <v>379585</v>
      </c>
      <c r="BB79" s="50">
        <v>0</v>
      </c>
      <c r="BC79" s="50">
        <v>0</v>
      </c>
      <c r="BD79" s="50">
        <v>537180.64325767686</v>
      </c>
      <c r="BE79" s="50">
        <v>537180.643257677</v>
      </c>
      <c r="BF79" s="50">
        <v>0</v>
      </c>
      <c r="BG79" s="50">
        <v>417633.95</v>
      </c>
      <c r="BH79" s="50">
        <v>240009.72102803737</v>
      </c>
      <c r="BI79" s="50">
        <v>359556.41428571421</v>
      </c>
      <c r="BJ79" s="50">
        <v>4039.9597110754407</v>
      </c>
      <c r="BK79" s="50">
        <v>3486.2894681383605</v>
      </c>
      <c r="BL79" s="50">
        <v>0.15881361774377672</v>
      </c>
      <c r="BM79" s="50">
        <v>0</v>
      </c>
      <c r="BN79" s="50">
        <v>0</v>
      </c>
      <c r="BO79" s="50">
        <v>537180.64325767686</v>
      </c>
      <c r="BP79" s="50">
        <v>5608.2212725581667</v>
      </c>
      <c r="BQ79" s="50" t="s">
        <v>325</v>
      </c>
      <c r="BR79" s="50">
        <v>6035.7375646929986</v>
      </c>
      <c r="BS79" s="50">
        <v>0.0918587438077132</v>
      </c>
      <c r="BT79" s="50">
        <v>-804.19999999999982</v>
      </c>
      <c r="BU79" s="50">
        <v>536376.4432576769</v>
      </c>
      <c r="BV79" s="50">
        <v>-890</v>
      </c>
      <c r="BW79" s="50">
        <v>535486.4432576769</v>
      </c>
      <c r="BX79" s="50">
        <v>16477.5</v>
      </c>
      <c r="BY79" s="50">
        <v>519008.9432576769</v>
      </c>
      <c r="CA79" s="511">
        <f>BO79-BX79</f>
        <v>520703.14325767686</v>
      </c>
      <c r="CB79" s="511">
        <f>IF(E79&gt;0,CA79,0)</f>
        <v>520703.14325767686</v>
      </c>
      <c r="CC79" s="511">
        <f>IF(F79&gt;0,CA79,0)</f>
        <v>0</v>
      </c>
      <c r="CE79" s="40">
        <v>8732012</v>
      </c>
      <c r="CF79" s="50">
        <v>537180.64325767686</v>
      </c>
    </row>
    <row r="80" spans="1:84">
      <c r="A80" s="40">
        <v>110633</v>
      </c>
      <c r="B80" s="40">
        <v>8732068</v>
      </c>
      <c r="C80" s="40" t="s">
        <v>47</v>
      </c>
      <c r="D80" s="507">
        <v>97</v>
      </c>
      <c r="E80" s="507">
        <v>97</v>
      </c>
      <c r="F80" s="507">
        <v>0</v>
      </c>
      <c r="G80" s="50">
        <v>312049</v>
      </c>
      <c r="H80" s="50">
        <v>0</v>
      </c>
      <c r="I80" s="50">
        <v>0</v>
      </c>
      <c r="J80" s="50">
        <v>15509.999999999987</v>
      </c>
      <c r="K80" s="50">
        <v>0</v>
      </c>
      <c r="L80" s="50">
        <v>19469.999999999982</v>
      </c>
      <c r="M80" s="50">
        <v>0</v>
      </c>
      <c r="N80" s="50">
        <v>4890.4166666666742</v>
      </c>
      <c r="O80" s="50">
        <v>6547.5</v>
      </c>
      <c r="P80" s="50">
        <v>17823.75</v>
      </c>
      <c r="Q80" s="50">
        <v>0</v>
      </c>
      <c r="R80" s="50">
        <v>495.10416666666833</v>
      </c>
      <c r="S80" s="50">
        <v>0</v>
      </c>
      <c r="T80" s="50">
        <v>0</v>
      </c>
      <c r="U80" s="50">
        <v>0</v>
      </c>
      <c r="V80" s="50">
        <v>0</v>
      </c>
      <c r="W80" s="50">
        <v>0</v>
      </c>
      <c r="X80" s="50">
        <v>0</v>
      </c>
      <c r="Y80" s="50">
        <v>0</v>
      </c>
      <c r="Z80" s="50">
        <v>1826.8333333333314</v>
      </c>
      <c r="AA80" s="50">
        <v>0</v>
      </c>
      <c r="AB80" s="50">
        <v>0</v>
      </c>
      <c r="AC80" s="50">
        <v>29053.253012048197</v>
      </c>
      <c r="AD80" s="50">
        <v>0</v>
      </c>
      <c r="AE80" s="50">
        <v>0</v>
      </c>
      <c r="AF80" s="50">
        <v>0</v>
      </c>
      <c r="AG80" s="50">
        <v>121300</v>
      </c>
      <c r="AH80" s="50">
        <v>3198.6648865153452</v>
      </c>
      <c r="AI80" s="50">
        <v>0</v>
      </c>
      <c r="AJ80" s="50">
        <v>0</v>
      </c>
      <c r="AK80" s="50">
        <v>11262.55</v>
      </c>
      <c r="AL80" s="50">
        <v>0</v>
      </c>
      <c r="AM80" s="50">
        <v>0</v>
      </c>
      <c r="AN80" s="50">
        <v>0</v>
      </c>
      <c r="AO80" s="50">
        <v>0</v>
      </c>
      <c r="AP80" s="50">
        <v>0</v>
      </c>
      <c r="AQ80" s="50">
        <v>0</v>
      </c>
      <c r="AR80" s="50">
        <v>0</v>
      </c>
      <c r="AS80" s="50">
        <v>0</v>
      </c>
      <c r="AT80" s="50">
        <v>312049</v>
      </c>
      <c r="AU80" s="50">
        <v>95616.857178714839</v>
      </c>
      <c r="AV80" s="50">
        <v>135761.21488651534</v>
      </c>
      <c r="AW80" s="50">
        <v>47232.0231995984</v>
      </c>
      <c r="AX80" s="50">
        <v>543427.07206523023</v>
      </c>
      <c r="AY80" s="50">
        <v>532164.52206523018</v>
      </c>
      <c r="AZ80" s="50">
        <v>4265</v>
      </c>
      <c r="BA80" s="50">
        <v>413705</v>
      </c>
      <c r="BB80" s="50">
        <v>0</v>
      </c>
      <c r="BC80" s="50">
        <v>0</v>
      </c>
      <c r="BD80" s="50">
        <v>543427.07206523023</v>
      </c>
      <c r="BE80" s="50">
        <v>543427.07206523023</v>
      </c>
      <c r="BF80" s="50">
        <v>0</v>
      </c>
      <c r="BG80" s="50">
        <v>424967.55</v>
      </c>
      <c r="BH80" s="50">
        <v>289206.33511348465</v>
      </c>
      <c r="BI80" s="50">
        <v>407665.85717871488</v>
      </c>
      <c r="BJ80" s="50">
        <v>4202.7407956568541</v>
      </c>
      <c r="BK80" s="50">
        <v>4032.1185526614613</v>
      </c>
      <c r="BL80" s="50">
        <v>0.042315780344000783</v>
      </c>
      <c r="BM80" s="50">
        <v>0</v>
      </c>
      <c r="BN80" s="50">
        <v>0</v>
      </c>
      <c r="BO80" s="50">
        <v>543427.07206523023</v>
      </c>
      <c r="BP80" s="50">
        <v>5486.2321862394865</v>
      </c>
      <c r="BQ80" s="50" t="s">
        <v>325</v>
      </c>
      <c r="BR80" s="50">
        <v>5602.3409491260845</v>
      </c>
      <c r="BS80" s="50">
        <v>0.036809300736067252</v>
      </c>
      <c r="BT80" s="50">
        <v>-948.84999999999991</v>
      </c>
      <c r="BU80" s="50">
        <v>542478.22206523025</v>
      </c>
      <c r="BV80" s="50">
        <v>-970</v>
      </c>
      <c r="BW80" s="50">
        <v>541508.22206523025</v>
      </c>
      <c r="BX80" s="50">
        <v>11262.55</v>
      </c>
      <c r="BY80" s="50">
        <v>530245.6720652302</v>
      </c>
      <c r="CA80" s="511">
        <f>BO80-BX80</f>
        <v>532164.52206523018</v>
      </c>
      <c r="CB80" s="511">
        <f>IF(E80&gt;0,CA80,0)</f>
        <v>532164.52206523018</v>
      </c>
      <c r="CC80" s="511">
        <f>IF(F80&gt;0,CA80,0)</f>
        <v>0</v>
      </c>
      <c r="CE80" s="40">
        <v>8732068</v>
      </c>
      <c r="CF80" s="50">
        <v>543427.07206523023</v>
      </c>
    </row>
    <row r="81" spans="1:84">
      <c r="A81" s="40">
        <v>110759</v>
      </c>
      <c r="B81" s="40">
        <v>8732328</v>
      </c>
      <c r="C81" s="40" t="s">
        <v>83</v>
      </c>
      <c r="D81" s="507">
        <v>287</v>
      </c>
      <c r="E81" s="507">
        <v>287</v>
      </c>
      <c r="F81" s="507">
        <v>0</v>
      </c>
      <c r="G81" s="50">
        <v>923279</v>
      </c>
      <c r="H81" s="50">
        <v>0</v>
      </c>
      <c r="I81" s="50">
        <v>0</v>
      </c>
      <c r="J81" s="50">
        <v>16919.999999999942</v>
      </c>
      <c r="K81" s="50">
        <v>0</v>
      </c>
      <c r="L81" s="50">
        <v>23600.000000000076</v>
      </c>
      <c r="M81" s="50">
        <v>0</v>
      </c>
      <c r="N81" s="50">
        <v>220.00000000000006</v>
      </c>
      <c r="O81" s="50">
        <v>270.00000000000006</v>
      </c>
      <c r="P81" s="50">
        <v>0</v>
      </c>
      <c r="Q81" s="50">
        <v>0</v>
      </c>
      <c r="R81" s="50">
        <v>0</v>
      </c>
      <c r="S81" s="50">
        <v>0</v>
      </c>
      <c r="T81" s="50">
        <v>0</v>
      </c>
      <c r="U81" s="50">
        <v>0</v>
      </c>
      <c r="V81" s="50">
        <v>0</v>
      </c>
      <c r="W81" s="50">
        <v>0</v>
      </c>
      <c r="X81" s="50">
        <v>0</v>
      </c>
      <c r="Y81" s="50">
        <v>0</v>
      </c>
      <c r="Z81" s="50">
        <v>10720.991735537184</v>
      </c>
      <c r="AA81" s="50">
        <v>0</v>
      </c>
      <c r="AB81" s="50">
        <v>0</v>
      </c>
      <c r="AC81" s="50">
        <v>51836.434426229513</v>
      </c>
      <c r="AD81" s="50">
        <v>0</v>
      </c>
      <c r="AE81" s="50">
        <v>0</v>
      </c>
      <c r="AF81" s="50">
        <v>0</v>
      </c>
      <c r="AG81" s="50">
        <v>121300</v>
      </c>
      <c r="AH81" s="50">
        <v>0</v>
      </c>
      <c r="AI81" s="50">
        <v>0</v>
      </c>
      <c r="AJ81" s="50">
        <v>0</v>
      </c>
      <c r="AK81" s="50">
        <v>79321.2</v>
      </c>
      <c r="AL81" s="50">
        <v>0</v>
      </c>
      <c r="AM81" s="50">
        <v>0</v>
      </c>
      <c r="AN81" s="50">
        <v>0</v>
      </c>
      <c r="AO81" s="50">
        <v>0</v>
      </c>
      <c r="AP81" s="50">
        <v>0</v>
      </c>
      <c r="AQ81" s="50">
        <v>0</v>
      </c>
      <c r="AR81" s="50">
        <v>0</v>
      </c>
      <c r="AS81" s="50">
        <v>0</v>
      </c>
      <c r="AT81" s="50">
        <v>923279</v>
      </c>
      <c r="AU81" s="50">
        <v>103567.42616176672</v>
      </c>
      <c r="AV81" s="50">
        <v>200621.2</v>
      </c>
      <c r="AW81" s="50">
        <v>63587.754775409827</v>
      </c>
      <c r="AX81" s="50">
        <v>1227467.6261617667</v>
      </c>
      <c r="AY81" s="50">
        <v>1148146.4261617668</v>
      </c>
      <c r="AZ81" s="50">
        <v>4265</v>
      </c>
      <c r="BA81" s="50">
        <v>1224055</v>
      </c>
      <c r="BB81" s="50">
        <v>75908.573838233249</v>
      </c>
      <c r="BC81" s="50">
        <v>0</v>
      </c>
      <c r="BD81" s="50">
        <v>1303376.2</v>
      </c>
      <c r="BE81" s="50">
        <v>1303376.2</v>
      </c>
      <c r="BF81" s="50">
        <v>0</v>
      </c>
      <c r="BG81" s="50">
        <v>1303376.2</v>
      </c>
      <c r="BH81" s="50">
        <v>1102755</v>
      </c>
      <c r="BI81" s="50">
        <v>1102755</v>
      </c>
      <c r="BJ81" s="50">
        <v>3842.3519163763067</v>
      </c>
      <c r="BK81" s="50">
        <v>3763.1615120274914</v>
      </c>
      <c r="BL81" s="50">
        <v>0.021043583724938125</v>
      </c>
      <c r="BM81" s="50">
        <v>0</v>
      </c>
      <c r="BN81" s="50">
        <v>0</v>
      </c>
      <c r="BO81" s="50">
        <v>1303376.2</v>
      </c>
      <c r="BP81" s="50">
        <v>4265</v>
      </c>
      <c r="BQ81" s="50" t="s">
        <v>325</v>
      </c>
      <c r="BR81" s="50">
        <v>4541.3804878048777</v>
      </c>
      <c r="BS81" s="50">
        <v>0.0220619289892392</v>
      </c>
      <c r="BT81" s="50">
        <v>-2520.7999999999993</v>
      </c>
      <c r="BU81" s="50">
        <v>1300855.4</v>
      </c>
      <c r="BV81" s="50">
        <v>-2870</v>
      </c>
      <c r="BW81" s="50">
        <v>1297985.4</v>
      </c>
      <c r="BX81" s="50">
        <v>76635.31</v>
      </c>
      <c r="BY81" s="50">
        <v>1221350.0899999999</v>
      </c>
      <c r="CA81" s="511">
        <f>BO81-BX81</f>
        <v>1226740.89</v>
      </c>
      <c r="CB81" s="511">
        <f>IF(E81&gt;0,CA81,0)</f>
        <v>1226740.89</v>
      </c>
      <c r="CC81" s="511">
        <f>IF(F81&gt;0,CA81,0)</f>
        <v>0</v>
      </c>
      <c r="CE81" s="40">
        <v>8732328</v>
      </c>
      <c r="CF81" s="50">
        <v>1303376.2</v>
      </c>
    </row>
    <row r="82" spans="1:84">
      <c r="A82" s="40">
        <v>142638</v>
      </c>
      <c r="B82" s="40">
        <v>8732014</v>
      </c>
      <c r="C82" s="40" t="s">
        <v>150</v>
      </c>
      <c r="D82" s="507">
        <v>375</v>
      </c>
      <c r="E82" s="507">
        <v>375</v>
      </c>
      <c r="F82" s="507">
        <v>0</v>
      </c>
      <c r="G82" s="50">
        <v>1206375</v>
      </c>
      <c r="H82" s="50">
        <v>0</v>
      </c>
      <c r="I82" s="50">
        <v>0</v>
      </c>
      <c r="J82" s="50">
        <v>23970.000000000004</v>
      </c>
      <c r="K82" s="50">
        <v>0</v>
      </c>
      <c r="L82" s="50">
        <v>31269.999999999927</v>
      </c>
      <c r="M82" s="50">
        <v>0</v>
      </c>
      <c r="N82" s="50">
        <v>439.99999999999972</v>
      </c>
      <c r="O82" s="50">
        <v>810</v>
      </c>
      <c r="P82" s="50">
        <v>420.00000000000057</v>
      </c>
      <c r="Q82" s="50">
        <v>0</v>
      </c>
      <c r="R82" s="50">
        <v>0</v>
      </c>
      <c r="S82" s="50">
        <v>0</v>
      </c>
      <c r="T82" s="50">
        <v>0</v>
      </c>
      <c r="U82" s="50">
        <v>0</v>
      </c>
      <c r="V82" s="50">
        <v>0</v>
      </c>
      <c r="W82" s="50">
        <v>0</v>
      </c>
      <c r="X82" s="50">
        <v>0</v>
      </c>
      <c r="Y82" s="50">
        <v>0</v>
      </c>
      <c r="Z82" s="50">
        <v>1324.21875</v>
      </c>
      <c r="AA82" s="50">
        <v>0</v>
      </c>
      <c r="AB82" s="50">
        <v>0</v>
      </c>
      <c r="AC82" s="50">
        <v>103963.50931677019</v>
      </c>
      <c r="AD82" s="50">
        <v>0</v>
      </c>
      <c r="AE82" s="50">
        <v>4162.4999999999991</v>
      </c>
      <c r="AF82" s="50">
        <v>0</v>
      </c>
      <c r="AG82" s="50">
        <v>121300</v>
      </c>
      <c r="AH82" s="50">
        <v>0</v>
      </c>
      <c r="AI82" s="50">
        <v>0</v>
      </c>
      <c r="AJ82" s="50">
        <v>0</v>
      </c>
      <c r="AK82" s="50">
        <v>9174.4</v>
      </c>
      <c r="AL82" s="50">
        <v>0</v>
      </c>
      <c r="AM82" s="50">
        <v>0</v>
      </c>
      <c r="AN82" s="50">
        <v>0</v>
      </c>
      <c r="AO82" s="50">
        <v>0</v>
      </c>
      <c r="AP82" s="50">
        <v>0</v>
      </c>
      <c r="AQ82" s="50">
        <v>0</v>
      </c>
      <c r="AR82" s="50">
        <v>0</v>
      </c>
      <c r="AS82" s="50">
        <v>0</v>
      </c>
      <c r="AT82" s="50">
        <v>1206375</v>
      </c>
      <c r="AU82" s="50">
        <v>166360.22806677013</v>
      </c>
      <c r="AV82" s="50">
        <v>130474.4</v>
      </c>
      <c r="AW82" s="50">
        <v>96189.66504347825</v>
      </c>
      <c r="AX82" s="50">
        <v>1503209.62806677</v>
      </c>
      <c r="AY82" s="50">
        <v>1494035.2280667701</v>
      </c>
      <c r="AZ82" s="50">
        <v>4265</v>
      </c>
      <c r="BA82" s="50">
        <v>1599375</v>
      </c>
      <c r="BB82" s="50">
        <v>105339.77193322987</v>
      </c>
      <c r="BC82" s="50">
        <v>0</v>
      </c>
      <c r="BD82" s="50">
        <v>1608549.4</v>
      </c>
      <c r="BE82" s="50">
        <v>1608549.4</v>
      </c>
      <c r="BF82" s="50">
        <v>0</v>
      </c>
      <c r="BG82" s="50">
        <v>1608549.4</v>
      </c>
      <c r="BH82" s="50">
        <v>1478075</v>
      </c>
      <c r="BI82" s="50">
        <v>1478075</v>
      </c>
      <c r="BJ82" s="50">
        <v>3941.5333333333333</v>
      </c>
      <c r="BK82" s="50">
        <v>3814.6385542168673</v>
      </c>
      <c r="BL82" s="50">
        <v>0.033265216956450828</v>
      </c>
      <c r="BM82" s="50">
        <v>0</v>
      </c>
      <c r="BN82" s="50">
        <v>0</v>
      </c>
      <c r="BO82" s="50">
        <v>1608549.4</v>
      </c>
      <c r="BP82" s="50">
        <v>4265</v>
      </c>
      <c r="BQ82" s="50" t="s">
        <v>325</v>
      </c>
      <c r="BR82" s="50">
        <v>4289.4650666666666</v>
      </c>
      <c r="BS82" s="50">
        <v>0.019448302034321241</v>
      </c>
      <c r="BT82" s="50">
        <v>0</v>
      </c>
      <c r="BU82" s="50">
        <v>1608549.4</v>
      </c>
      <c r="BV82" s="50">
        <v>0</v>
      </c>
      <c r="BW82" s="50">
        <v>1608549.4</v>
      </c>
      <c r="BX82" s="50">
        <v>9174.4</v>
      </c>
      <c r="BY82" s="50">
        <v>1599375</v>
      </c>
      <c r="CA82" s="511">
        <f>BO82-BX82</f>
        <v>1599375</v>
      </c>
      <c r="CB82" s="511">
        <f>IF(E82&gt;0,CA82,0)</f>
        <v>1599375</v>
      </c>
      <c r="CC82" s="511">
        <f>IF(F82&gt;0,CA82,0)</f>
        <v>0</v>
      </c>
      <c r="CE82" s="40">
        <v>8732014</v>
      </c>
      <c r="CF82" s="50">
        <v>1608549.4</v>
      </c>
    </row>
    <row r="83" spans="1:84">
      <c r="A83" s="40">
        <v>148105</v>
      </c>
      <c r="B83" s="40">
        <v>8732015</v>
      </c>
      <c r="C83" s="40" t="s">
        <v>151</v>
      </c>
      <c r="D83" s="507">
        <v>172</v>
      </c>
      <c r="E83" s="507">
        <v>172</v>
      </c>
      <c r="F83" s="507">
        <v>0</v>
      </c>
      <c r="G83" s="50">
        <v>553324</v>
      </c>
      <c r="H83" s="50">
        <v>0</v>
      </c>
      <c r="I83" s="50">
        <v>0</v>
      </c>
      <c r="J83" s="50">
        <v>7050</v>
      </c>
      <c r="K83" s="50">
        <v>0</v>
      </c>
      <c r="L83" s="50">
        <v>8850</v>
      </c>
      <c r="M83" s="50">
        <v>0</v>
      </c>
      <c r="N83" s="50">
        <v>0</v>
      </c>
      <c r="O83" s="50">
        <v>1080.0000000000011</v>
      </c>
      <c r="P83" s="50">
        <v>419.99999999999983</v>
      </c>
      <c r="Q83" s="50">
        <v>0</v>
      </c>
      <c r="R83" s="50">
        <v>0</v>
      </c>
      <c r="S83" s="50">
        <v>639.99999999999977</v>
      </c>
      <c r="T83" s="50">
        <v>0</v>
      </c>
      <c r="U83" s="50">
        <v>0</v>
      </c>
      <c r="V83" s="50">
        <v>0</v>
      </c>
      <c r="W83" s="50">
        <v>0</v>
      </c>
      <c r="X83" s="50">
        <v>0</v>
      </c>
      <c r="Y83" s="50">
        <v>0</v>
      </c>
      <c r="Z83" s="50">
        <v>13095.177304964502</v>
      </c>
      <c r="AA83" s="50">
        <v>0</v>
      </c>
      <c r="AB83" s="50">
        <v>0</v>
      </c>
      <c r="AC83" s="50">
        <v>51829.333333333336</v>
      </c>
      <c r="AD83" s="50">
        <v>0</v>
      </c>
      <c r="AE83" s="50">
        <v>0</v>
      </c>
      <c r="AF83" s="50">
        <v>0</v>
      </c>
      <c r="AG83" s="50">
        <v>121300</v>
      </c>
      <c r="AH83" s="50">
        <v>0</v>
      </c>
      <c r="AI83" s="50">
        <v>0</v>
      </c>
      <c r="AJ83" s="50">
        <v>0</v>
      </c>
      <c r="AK83" s="50">
        <v>21801</v>
      </c>
      <c r="AL83" s="50">
        <v>0</v>
      </c>
      <c r="AM83" s="50">
        <v>0</v>
      </c>
      <c r="AN83" s="50">
        <v>0</v>
      </c>
      <c r="AO83" s="50">
        <v>0</v>
      </c>
      <c r="AP83" s="50">
        <v>0</v>
      </c>
      <c r="AQ83" s="50">
        <v>0</v>
      </c>
      <c r="AR83" s="50">
        <v>0</v>
      </c>
      <c r="AS83" s="50">
        <v>0</v>
      </c>
      <c r="AT83" s="50">
        <v>553324</v>
      </c>
      <c r="AU83" s="50">
        <v>82964.510638297841</v>
      </c>
      <c r="AV83" s="50">
        <v>143101</v>
      </c>
      <c r="AW83" s="50">
        <v>45732.363866666667</v>
      </c>
      <c r="AX83" s="50">
        <v>779389.51063829788</v>
      </c>
      <c r="AY83" s="50">
        <v>757588.51063829788</v>
      </c>
      <c r="AZ83" s="50">
        <v>4265</v>
      </c>
      <c r="BA83" s="50">
        <v>733580</v>
      </c>
      <c r="BB83" s="50">
        <v>0</v>
      </c>
      <c r="BC83" s="50">
        <v>0</v>
      </c>
      <c r="BD83" s="50">
        <v>779389.51063829788</v>
      </c>
      <c r="BE83" s="50">
        <v>779389.51063829788</v>
      </c>
      <c r="BF83" s="50">
        <v>0</v>
      </c>
      <c r="BG83" s="50">
        <v>755381</v>
      </c>
      <c r="BH83" s="50">
        <v>612280</v>
      </c>
      <c r="BI83" s="50">
        <v>636288.51063829788</v>
      </c>
      <c r="BJ83" s="50">
        <v>3699.3518060366155</v>
      </c>
      <c r="BK83" s="50">
        <v>3494.2875103448278</v>
      </c>
      <c r="BL83" s="50">
        <v>0.058685581848859171</v>
      </c>
      <c r="BM83" s="50">
        <v>0</v>
      </c>
      <c r="BN83" s="50">
        <v>0</v>
      </c>
      <c r="BO83" s="50">
        <v>779389.51063829788</v>
      </c>
      <c r="BP83" s="50">
        <v>4404.58436417615</v>
      </c>
      <c r="BQ83" s="50" t="s">
        <v>325</v>
      </c>
      <c r="BR83" s="50">
        <v>4531.33436417615</v>
      </c>
      <c r="BS83" s="50">
        <v>0.049720148040359291</v>
      </c>
      <c r="BT83" s="50">
        <v>0</v>
      </c>
      <c r="BU83" s="50">
        <v>779389.51063829788</v>
      </c>
      <c r="BV83" s="50">
        <v>0</v>
      </c>
      <c r="BW83" s="50">
        <v>779389.51063829788</v>
      </c>
      <c r="BX83" s="50">
        <v>21801</v>
      </c>
      <c r="BY83" s="50">
        <v>757588.51063829788</v>
      </c>
      <c r="CA83" s="511">
        <f>BO83-BX83</f>
        <v>757588.51063829788</v>
      </c>
      <c r="CB83" s="511">
        <f>IF(E83&gt;0,CA83,0)</f>
        <v>757588.51063829788</v>
      </c>
      <c r="CC83" s="511">
        <f>IF(F83&gt;0,CA83,0)</f>
        <v>0</v>
      </c>
      <c r="CE83" s="40">
        <v>8732015</v>
      </c>
      <c r="CF83" s="50">
        <v>779389.51063829788</v>
      </c>
    </row>
    <row r="84" spans="1:84">
      <c r="A84" s="40">
        <v>143976</v>
      </c>
      <c r="B84" s="40">
        <v>8732448</v>
      </c>
      <c r="C84" s="40" t="s">
        <v>213</v>
      </c>
      <c r="D84" s="507">
        <v>397</v>
      </c>
      <c r="E84" s="507">
        <v>397</v>
      </c>
      <c r="F84" s="507">
        <v>0</v>
      </c>
      <c r="G84" s="50">
        <v>1277149</v>
      </c>
      <c r="H84" s="50">
        <v>0</v>
      </c>
      <c r="I84" s="50">
        <v>0</v>
      </c>
      <c r="J84" s="50">
        <v>56400.000000000051</v>
      </c>
      <c r="K84" s="50">
        <v>0</v>
      </c>
      <c r="L84" s="50">
        <v>76110.0000000001</v>
      </c>
      <c r="M84" s="50">
        <v>0</v>
      </c>
      <c r="N84" s="50">
        <v>9483.8888888889232</v>
      </c>
      <c r="O84" s="50">
        <v>22466.590909090952</v>
      </c>
      <c r="P84" s="50">
        <v>0</v>
      </c>
      <c r="Q84" s="50">
        <v>0</v>
      </c>
      <c r="R84" s="50">
        <v>0</v>
      </c>
      <c r="S84" s="50">
        <v>0</v>
      </c>
      <c r="T84" s="50">
        <v>0</v>
      </c>
      <c r="U84" s="50">
        <v>0</v>
      </c>
      <c r="V84" s="50">
        <v>0</v>
      </c>
      <c r="W84" s="50">
        <v>0</v>
      </c>
      <c r="X84" s="50">
        <v>0</v>
      </c>
      <c r="Y84" s="50">
        <v>0</v>
      </c>
      <c r="Z84" s="50">
        <v>15084.839181286552</v>
      </c>
      <c r="AA84" s="50">
        <v>0</v>
      </c>
      <c r="AB84" s="50">
        <v>0</v>
      </c>
      <c r="AC84" s="50">
        <v>148213.33333333331</v>
      </c>
      <c r="AD84" s="50">
        <v>0</v>
      </c>
      <c r="AE84" s="50">
        <v>0</v>
      </c>
      <c r="AF84" s="50">
        <v>0</v>
      </c>
      <c r="AG84" s="50">
        <v>121300</v>
      </c>
      <c r="AH84" s="50">
        <v>0</v>
      </c>
      <c r="AI84" s="50">
        <v>0</v>
      </c>
      <c r="AJ84" s="50">
        <v>0</v>
      </c>
      <c r="AK84" s="50">
        <v>9132.8</v>
      </c>
      <c r="AL84" s="50">
        <v>0</v>
      </c>
      <c r="AM84" s="50">
        <v>0</v>
      </c>
      <c r="AN84" s="50">
        <v>0</v>
      </c>
      <c r="AO84" s="50">
        <v>0</v>
      </c>
      <c r="AP84" s="50">
        <v>0</v>
      </c>
      <c r="AQ84" s="50">
        <v>0</v>
      </c>
      <c r="AR84" s="50">
        <v>0</v>
      </c>
      <c r="AS84" s="50">
        <v>0</v>
      </c>
      <c r="AT84" s="50">
        <v>1277149</v>
      </c>
      <c r="AU84" s="50">
        <v>327758.65231259988</v>
      </c>
      <c r="AV84" s="50">
        <v>130432.8</v>
      </c>
      <c r="AW84" s="50">
        <v>141003.54726464651</v>
      </c>
      <c r="AX84" s="50">
        <v>1735340.4523125999</v>
      </c>
      <c r="AY84" s="50">
        <v>1726207.6523125998</v>
      </c>
      <c r="AZ84" s="50">
        <v>4265</v>
      </c>
      <c r="BA84" s="50">
        <v>1693205</v>
      </c>
      <c r="BB84" s="50">
        <v>0</v>
      </c>
      <c r="BC84" s="50">
        <v>0</v>
      </c>
      <c r="BD84" s="50">
        <v>1735340.4523125999</v>
      </c>
      <c r="BE84" s="50">
        <v>1735340.4523125999</v>
      </c>
      <c r="BF84" s="50">
        <v>0</v>
      </c>
      <c r="BG84" s="50">
        <v>1702337.8</v>
      </c>
      <c r="BH84" s="50">
        <v>1571905</v>
      </c>
      <c r="BI84" s="50">
        <v>1604907.6523125998</v>
      </c>
      <c r="BJ84" s="50">
        <v>4042.5885448680096</v>
      </c>
      <c r="BK84" s="50">
        <v>3878.2587064676618</v>
      </c>
      <c r="BL84" s="50">
        <v>0.042372067166715738</v>
      </c>
      <c r="BM84" s="50">
        <v>0</v>
      </c>
      <c r="BN84" s="50">
        <v>0</v>
      </c>
      <c r="BO84" s="50">
        <v>1735340.4523125999</v>
      </c>
      <c r="BP84" s="50">
        <v>4348.1301065808557</v>
      </c>
      <c r="BQ84" s="50" t="s">
        <v>325</v>
      </c>
      <c r="BR84" s="50">
        <v>4371.134640585894</v>
      </c>
      <c r="BS84" s="50">
        <v>0.040073166050502929</v>
      </c>
      <c r="BT84" s="50">
        <v>0</v>
      </c>
      <c r="BU84" s="50">
        <v>1735340.4523125999</v>
      </c>
      <c r="BV84" s="50">
        <v>0</v>
      </c>
      <c r="BW84" s="50">
        <v>1735340.4523125999</v>
      </c>
      <c r="BX84" s="50">
        <v>9132.8</v>
      </c>
      <c r="BY84" s="50">
        <v>1726207.6523125998</v>
      </c>
      <c r="CA84" s="511">
        <f>BO84-BX84</f>
        <v>1726207.6523125998</v>
      </c>
      <c r="CB84" s="511">
        <f>IF(E84&gt;0,CA84,0)</f>
        <v>1726207.6523125998</v>
      </c>
      <c r="CC84" s="511">
        <f>IF(F84&gt;0,CA84,0)</f>
        <v>0</v>
      </c>
      <c r="CE84" s="40">
        <v>8732448</v>
      </c>
      <c r="CF84" s="50">
        <v>1735340.4523125999</v>
      </c>
    </row>
    <row r="85" spans="1:84">
      <c r="A85" s="40">
        <v>141690</v>
      </c>
      <c r="B85" s="40">
        <v>8732036</v>
      </c>
      <c r="C85" s="40" t="s">
        <v>164</v>
      </c>
      <c r="D85" s="507">
        <v>210</v>
      </c>
      <c r="E85" s="507">
        <v>210</v>
      </c>
      <c r="F85" s="507">
        <v>0</v>
      </c>
      <c r="G85" s="50">
        <v>675570</v>
      </c>
      <c r="H85" s="50">
        <v>0</v>
      </c>
      <c r="I85" s="50">
        <v>0</v>
      </c>
      <c r="J85" s="50">
        <v>24035.751295336773</v>
      </c>
      <c r="K85" s="50">
        <v>0</v>
      </c>
      <c r="L85" s="50">
        <v>31456.476683937784</v>
      </c>
      <c r="M85" s="50">
        <v>0</v>
      </c>
      <c r="N85" s="50">
        <v>0</v>
      </c>
      <c r="O85" s="50">
        <v>295.31249999999977</v>
      </c>
      <c r="P85" s="50">
        <v>0</v>
      </c>
      <c r="Q85" s="50">
        <v>0</v>
      </c>
      <c r="R85" s="50">
        <v>0</v>
      </c>
      <c r="S85" s="50">
        <v>0</v>
      </c>
      <c r="T85" s="50">
        <v>0</v>
      </c>
      <c r="U85" s="50">
        <v>0</v>
      </c>
      <c r="V85" s="50">
        <v>0</v>
      </c>
      <c r="W85" s="50">
        <v>0</v>
      </c>
      <c r="X85" s="50">
        <v>0</v>
      </c>
      <c r="Y85" s="50">
        <v>0</v>
      </c>
      <c r="Z85" s="50">
        <v>8681.7073170731728</v>
      </c>
      <c r="AA85" s="50">
        <v>0</v>
      </c>
      <c r="AB85" s="50">
        <v>0</v>
      </c>
      <c r="AC85" s="50">
        <v>50733.10344827587</v>
      </c>
      <c r="AD85" s="50">
        <v>0</v>
      </c>
      <c r="AE85" s="50">
        <v>8474.5336787564083</v>
      </c>
      <c r="AF85" s="50">
        <v>0</v>
      </c>
      <c r="AG85" s="50">
        <v>121300</v>
      </c>
      <c r="AH85" s="50">
        <v>0</v>
      </c>
      <c r="AI85" s="50">
        <v>0</v>
      </c>
      <c r="AJ85" s="50">
        <v>0</v>
      </c>
      <c r="AK85" s="50">
        <v>4291.4</v>
      </c>
      <c r="AL85" s="50">
        <v>0</v>
      </c>
      <c r="AM85" s="50">
        <v>0</v>
      </c>
      <c r="AN85" s="50">
        <v>0</v>
      </c>
      <c r="AO85" s="50">
        <v>0</v>
      </c>
      <c r="AP85" s="50">
        <v>0</v>
      </c>
      <c r="AQ85" s="50">
        <v>0</v>
      </c>
      <c r="AR85" s="50">
        <v>0</v>
      </c>
      <c r="AS85" s="50">
        <v>0</v>
      </c>
      <c r="AT85" s="50">
        <v>675570</v>
      </c>
      <c r="AU85" s="50">
        <v>123676.88492338001</v>
      </c>
      <c r="AV85" s="50">
        <v>125591.4</v>
      </c>
      <c r="AW85" s="50">
        <v>52786.694489458634</v>
      </c>
      <c r="AX85" s="50">
        <v>924838.28492338</v>
      </c>
      <c r="AY85" s="50">
        <v>920546.88492338</v>
      </c>
      <c r="AZ85" s="50">
        <v>4265</v>
      </c>
      <c r="BA85" s="50">
        <v>895650</v>
      </c>
      <c r="BB85" s="50">
        <v>0</v>
      </c>
      <c r="BC85" s="50">
        <v>0</v>
      </c>
      <c r="BD85" s="50">
        <v>924838.28492338</v>
      </c>
      <c r="BE85" s="50">
        <v>924838.28492338</v>
      </c>
      <c r="BF85" s="50">
        <v>0</v>
      </c>
      <c r="BG85" s="50">
        <v>899941.4</v>
      </c>
      <c r="BH85" s="50">
        <v>774350</v>
      </c>
      <c r="BI85" s="50">
        <v>799246.88492338</v>
      </c>
      <c r="BJ85" s="50">
        <v>3805.9375472541906</v>
      </c>
      <c r="BK85" s="50">
        <v>3997.8568212121208</v>
      </c>
      <c r="BL85" s="50">
        <v>-0.048005539603027045</v>
      </c>
      <c r="BM85" s="50">
        <v>0.068005539603027049</v>
      </c>
      <c r="BN85" s="50">
        <v>57094.046180256271</v>
      </c>
      <c r="BO85" s="50">
        <v>981932.3311036363</v>
      </c>
      <c r="BP85" s="50">
        <v>4655.4330052554105</v>
      </c>
      <c r="BQ85" s="50" t="s">
        <v>325</v>
      </c>
      <c r="BR85" s="50">
        <v>4675.8682433506492</v>
      </c>
      <c r="BS85" s="50">
        <v>0.00943651603899931</v>
      </c>
      <c r="BT85" s="50">
        <v>0</v>
      </c>
      <c r="BU85" s="50">
        <v>981932.3311036363</v>
      </c>
      <c r="BV85" s="50">
        <v>0</v>
      </c>
      <c r="BW85" s="50">
        <v>981932.3311036363</v>
      </c>
      <c r="BX85" s="50">
        <v>4291.4</v>
      </c>
      <c r="BY85" s="50">
        <v>977640.93110363628</v>
      </c>
      <c r="CA85" s="511">
        <f>BO85-BX85</f>
        <v>977640.93110363628</v>
      </c>
      <c r="CB85" s="511">
        <f>IF(E85&gt;0,CA85,0)</f>
        <v>977640.93110363628</v>
      </c>
      <c r="CC85" s="511">
        <f>IF(F85&gt;0,CA85,0)</f>
        <v>0</v>
      </c>
      <c r="CE85" s="40">
        <v>8732036</v>
      </c>
      <c r="CF85" s="50">
        <v>981932.3311036363</v>
      </c>
    </row>
    <row r="86" spans="1:84">
      <c r="A86" s="40">
        <v>138029</v>
      </c>
      <c r="B86" s="40">
        <v>8732209</v>
      </c>
      <c r="C86" s="40" t="s">
        <v>201</v>
      </c>
      <c r="D86" s="507">
        <v>397</v>
      </c>
      <c r="E86" s="507">
        <v>397</v>
      </c>
      <c r="F86" s="507">
        <v>0</v>
      </c>
      <c r="G86" s="50">
        <v>1277149</v>
      </c>
      <c r="H86" s="50">
        <v>0</v>
      </c>
      <c r="I86" s="50">
        <v>0</v>
      </c>
      <c r="J86" s="50">
        <v>26790.000000000084</v>
      </c>
      <c r="K86" s="50">
        <v>0</v>
      </c>
      <c r="L86" s="50">
        <v>33630.0000000001</v>
      </c>
      <c r="M86" s="50">
        <v>0</v>
      </c>
      <c r="N86" s="50">
        <v>0</v>
      </c>
      <c r="O86" s="50">
        <v>2969.9999999999959</v>
      </c>
      <c r="P86" s="50">
        <v>0</v>
      </c>
      <c r="Q86" s="50">
        <v>0</v>
      </c>
      <c r="R86" s="50">
        <v>0</v>
      </c>
      <c r="S86" s="50">
        <v>0</v>
      </c>
      <c r="T86" s="50">
        <v>0</v>
      </c>
      <c r="U86" s="50">
        <v>0</v>
      </c>
      <c r="V86" s="50">
        <v>0</v>
      </c>
      <c r="W86" s="50">
        <v>0</v>
      </c>
      <c r="X86" s="50">
        <v>0</v>
      </c>
      <c r="Y86" s="50">
        <v>0</v>
      </c>
      <c r="Z86" s="50">
        <v>9023.7643678161</v>
      </c>
      <c r="AA86" s="50">
        <v>0</v>
      </c>
      <c r="AB86" s="50">
        <v>0</v>
      </c>
      <c r="AC86" s="50">
        <v>106494.95548961425</v>
      </c>
      <c r="AD86" s="50">
        <v>0</v>
      </c>
      <c r="AE86" s="50">
        <v>0</v>
      </c>
      <c r="AF86" s="50">
        <v>0</v>
      </c>
      <c r="AG86" s="50">
        <v>121300</v>
      </c>
      <c r="AH86" s="50">
        <v>0</v>
      </c>
      <c r="AI86" s="50">
        <v>0</v>
      </c>
      <c r="AJ86" s="50">
        <v>0</v>
      </c>
      <c r="AK86" s="50">
        <v>10194.8</v>
      </c>
      <c r="AL86" s="50">
        <v>0</v>
      </c>
      <c r="AM86" s="50">
        <v>0</v>
      </c>
      <c r="AN86" s="50">
        <v>0</v>
      </c>
      <c r="AO86" s="50">
        <v>0</v>
      </c>
      <c r="AP86" s="50">
        <v>0</v>
      </c>
      <c r="AQ86" s="50">
        <v>0</v>
      </c>
      <c r="AR86" s="50">
        <v>0</v>
      </c>
      <c r="AS86" s="50">
        <v>0</v>
      </c>
      <c r="AT86" s="50">
        <v>1277149</v>
      </c>
      <c r="AU86" s="50">
        <v>178908.71985743055</v>
      </c>
      <c r="AV86" s="50">
        <v>131494.8</v>
      </c>
      <c r="AW86" s="50">
        <v>101598.99978219585</v>
      </c>
      <c r="AX86" s="50">
        <v>1587552.5198574306</v>
      </c>
      <c r="AY86" s="50">
        <v>1577357.7198574306</v>
      </c>
      <c r="AZ86" s="50">
        <v>4265</v>
      </c>
      <c r="BA86" s="50">
        <v>1693205</v>
      </c>
      <c r="BB86" s="50">
        <v>115847.28014256945</v>
      </c>
      <c r="BC86" s="50">
        <v>0</v>
      </c>
      <c r="BD86" s="50">
        <v>1703399.8</v>
      </c>
      <c r="BE86" s="50">
        <v>1703399.7999999998</v>
      </c>
      <c r="BF86" s="50">
        <v>0</v>
      </c>
      <c r="BG86" s="50">
        <v>1703399.8</v>
      </c>
      <c r="BH86" s="50">
        <v>1571905</v>
      </c>
      <c r="BI86" s="50">
        <v>1571905</v>
      </c>
      <c r="BJ86" s="50">
        <v>3959.4584382871535</v>
      </c>
      <c r="BK86" s="50">
        <v>3875.9899749373435</v>
      </c>
      <c r="BL86" s="50">
        <v>0.021534746965169667</v>
      </c>
      <c r="BM86" s="50">
        <v>0</v>
      </c>
      <c r="BN86" s="50">
        <v>0</v>
      </c>
      <c r="BO86" s="50">
        <v>1703399.8</v>
      </c>
      <c r="BP86" s="50">
        <v>4265</v>
      </c>
      <c r="BQ86" s="50" t="s">
        <v>325</v>
      </c>
      <c r="BR86" s="50">
        <v>4290.67959697733</v>
      </c>
      <c r="BS86" s="50">
        <v>0.020241990233909046</v>
      </c>
      <c r="BT86" s="50">
        <v>0</v>
      </c>
      <c r="BU86" s="50">
        <v>1703399.8</v>
      </c>
      <c r="BV86" s="50">
        <v>0</v>
      </c>
      <c r="BW86" s="50">
        <v>1703399.8</v>
      </c>
      <c r="BX86" s="50">
        <v>10194.8</v>
      </c>
      <c r="BY86" s="50">
        <v>1693205</v>
      </c>
      <c r="CA86" s="511">
        <f>BO86-BX86</f>
        <v>1693205</v>
      </c>
      <c r="CB86" s="511">
        <f>IF(E86&gt;0,CA86,0)</f>
        <v>1693205</v>
      </c>
      <c r="CC86" s="511">
        <f>IF(F86&gt;0,CA86,0)</f>
        <v>0</v>
      </c>
      <c r="CE86" s="40">
        <v>8732209</v>
      </c>
      <c r="CF86" s="50">
        <v>1703399.8</v>
      </c>
    </row>
    <row r="87" spans="1:84">
      <c r="A87" s="40">
        <v>145553</v>
      </c>
      <c r="B87" s="40">
        <v>8732067</v>
      </c>
      <c r="C87" s="40" t="s">
        <v>181</v>
      </c>
      <c r="D87" s="507">
        <v>94</v>
      </c>
      <c r="E87" s="507">
        <v>94</v>
      </c>
      <c r="F87" s="507">
        <v>0</v>
      </c>
      <c r="G87" s="50">
        <v>302398</v>
      </c>
      <c r="H87" s="50">
        <v>0</v>
      </c>
      <c r="I87" s="50">
        <v>0</v>
      </c>
      <c r="J87" s="50">
        <v>11750.000000000016</v>
      </c>
      <c r="K87" s="50">
        <v>0</v>
      </c>
      <c r="L87" s="50">
        <v>14750.000000000022</v>
      </c>
      <c r="M87" s="50">
        <v>0</v>
      </c>
      <c r="N87" s="50">
        <v>3960.0000000000068</v>
      </c>
      <c r="O87" s="50">
        <v>2699.9999999999936</v>
      </c>
      <c r="P87" s="50">
        <v>2940.0000000000009</v>
      </c>
      <c r="Q87" s="50">
        <v>0</v>
      </c>
      <c r="R87" s="50">
        <v>489.99999999999881</v>
      </c>
      <c r="S87" s="50">
        <v>0</v>
      </c>
      <c r="T87" s="50">
        <v>0</v>
      </c>
      <c r="U87" s="50">
        <v>0</v>
      </c>
      <c r="V87" s="50">
        <v>0</v>
      </c>
      <c r="W87" s="50">
        <v>0</v>
      </c>
      <c r="X87" s="50">
        <v>0</v>
      </c>
      <c r="Y87" s="50">
        <v>0</v>
      </c>
      <c r="Z87" s="50">
        <v>647.68292682926756</v>
      </c>
      <c r="AA87" s="50">
        <v>0</v>
      </c>
      <c r="AB87" s="50">
        <v>0</v>
      </c>
      <c r="AC87" s="50">
        <v>37767.111111111117</v>
      </c>
      <c r="AD87" s="50">
        <v>0</v>
      </c>
      <c r="AE87" s="50">
        <v>2183</v>
      </c>
      <c r="AF87" s="50">
        <v>0</v>
      </c>
      <c r="AG87" s="50">
        <v>121300</v>
      </c>
      <c r="AH87" s="50">
        <v>39847.830440587451</v>
      </c>
      <c r="AI87" s="50">
        <v>0</v>
      </c>
      <c r="AJ87" s="50">
        <v>0</v>
      </c>
      <c r="AK87" s="50">
        <v>2938.2</v>
      </c>
      <c r="AL87" s="50">
        <v>0</v>
      </c>
      <c r="AM87" s="50">
        <v>0</v>
      </c>
      <c r="AN87" s="50">
        <v>0</v>
      </c>
      <c r="AO87" s="50">
        <v>0</v>
      </c>
      <c r="AP87" s="50">
        <v>0</v>
      </c>
      <c r="AQ87" s="50">
        <v>0</v>
      </c>
      <c r="AR87" s="50">
        <v>0</v>
      </c>
      <c r="AS87" s="50">
        <v>0</v>
      </c>
      <c r="AT87" s="50">
        <v>302398</v>
      </c>
      <c r="AU87" s="50">
        <v>77187.794037940417</v>
      </c>
      <c r="AV87" s="50">
        <v>164086.03044058746</v>
      </c>
      <c r="AW87" s="50">
        <v>35639.448888888895</v>
      </c>
      <c r="AX87" s="50">
        <v>543671.82447852788</v>
      </c>
      <c r="AY87" s="50">
        <v>540733.62447852793</v>
      </c>
      <c r="AZ87" s="50">
        <v>4265</v>
      </c>
      <c r="BA87" s="50">
        <v>400910</v>
      </c>
      <c r="BB87" s="50">
        <v>0</v>
      </c>
      <c r="BC87" s="50">
        <v>0</v>
      </c>
      <c r="BD87" s="50">
        <v>543671.82447852788</v>
      </c>
      <c r="BE87" s="50">
        <v>543671.82447852788</v>
      </c>
      <c r="BF87" s="50">
        <v>0</v>
      </c>
      <c r="BG87" s="50">
        <v>403848.2</v>
      </c>
      <c r="BH87" s="50">
        <v>239762.16955941255</v>
      </c>
      <c r="BI87" s="50">
        <v>379585.79403794039</v>
      </c>
      <c r="BJ87" s="50">
        <v>4038.1467450844721</v>
      </c>
      <c r="BK87" s="50">
        <v>3420.1041221442215</v>
      </c>
      <c r="BL87" s="50">
        <v>0.18070871554424228</v>
      </c>
      <c r="BM87" s="50">
        <v>0</v>
      </c>
      <c r="BN87" s="50">
        <v>0</v>
      </c>
      <c r="BO87" s="50">
        <v>543671.82447852788</v>
      </c>
      <c r="BP87" s="50">
        <v>5752.48536679285</v>
      </c>
      <c r="BQ87" s="50" t="s">
        <v>325</v>
      </c>
      <c r="BR87" s="50">
        <v>5783.7428136013605</v>
      </c>
      <c r="BS87" s="50">
        <v>0.11558997699246265</v>
      </c>
      <c r="BT87" s="50">
        <v>0</v>
      </c>
      <c r="BU87" s="50">
        <v>543671.82447852788</v>
      </c>
      <c r="BV87" s="50">
        <v>0</v>
      </c>
      <c r="BW87" s="50">
        <v>543671.82447852788</v>
      </c>
      <c r="BX87" s="50">
        <v>2938.2</v>
      </c>
      <c r="BY87" s="50">
        <v>540733.62447852793</v>
      </c>
      <c r="CA87" s="511">
        <f>BO87-BX87</f>
        <v>540733.62447852793</v>
      </c>
      <c r="CB87" s="511">
        <f>IF(E87&gt;0,CA87,0)</f>
        <v>540733.62447852793</v>
      </c>
      <c r="CC87" s="511">
        <f>IF(F87&gt;0,CA87,0)</f>
        <v>0</v>
      </c>
      <c r="CE87" s="40">
        <v>8732067</v>
      </c>
      <c r="CF87" s="50">
        <v>543671.82447852788</v>
      </c>
    </row>
    <row r="88" spans="1:84">
      <c r="A88" s="40">
        <v>110611</v>
      </c>
      <c r="B88" s="40">
        <v>8732016</v>
      </c>
      <c r="C88" s="40" t="s">
        <v>33</v>
      </c>
      <c r="D88" s="507">
        <v>139</v>
      </c>
      <c r="E88" s="507">
        <v>139</v>
      </c>
      <c r="F88" s="507">
        <v>0</v>
      </c>
      <c r="G88" s="50">
        <v>447163</v>
      </c>
      <c r="H88" s="50">
        <v>0</v>
      </c>
      <c r="I88" s="50">
        <v>0</v>
      </c>
      <c r="J88" s="50">
        <v>7049.9999999999864</v>
      </c>
      <c r="K88" s="50">
        <v>0</v>
      </c>
      <c r="L88" s="50">
        <v>9440.0000000000218</v>
      </c>
      <c r="M88" s="50">
        <v>0</v>
      </c>
      <c r="N88" s="50">
        <v>0</v>
      </c>
      <c r="O88" s="50">
        <v>0</v>
      </c>
      <c r="P88" s="50">
        <v>0</v>
      </c>
      <c r="Q88" s="50">
        <v>0</v>
      </c>
      <c r="R88" s="50">
        <v>0</v>
      </c>
      <c r="S88" s="50">
        <v>0</v>
      </c>
      <c r="T88" s="50">
        <v>0</v>
      </c>
      <c r="U88" s="50">
        <v>0</v>
      </c>
      <c r="V88" s="50">
        <v>0</v>
      </c>
      <c r="W88" s="50">
        <v>0</v>
      </c>
      <c r="X88" s="50">
        <v>0</v>
      </c>
      <c r="Y88" s="50">
        <v>0</v>
      </c>
      <c r="Z88" s="50">
        <v>7919.4957983193453</v>
      </c>
      <c r="AA88" s="50">
        <v>0</v>
      </c>
      <c r="AB88" s="50">
        <v>0</v>
      </c>
      <c r="AC88" s="50">
        <v>42288.076923076922</v>
      </c>
      <c r="AD88" s="50">
        <v>0</v>
      </c>
      <c r="AE88" s="50">
        <v>0</v>
      </c>
      <c r="AF88" s="50">
        <v>0</v>
      </c>
      <c r="AG88" s="50">
        <v>121300</v>
      </c>
      <c r="AH88" s="50">
        <v>7930.5740987983891</v>
      </c>
      <c r="AI88" s="50">
        <v>0</v>
      </c>
      <c r="AJ88" s="50">
        <v>0</v>
      </c>
      <c r="AK88" s="50">
        <v>12294.75</v>
      </c>
      <c r="AL88" s="50">
        <v>0</v>
      </c>
      <c r="AM88" s="50">
        <v>0</v>
      </c>
      <c r="AN88" s="50">
        <v>0</v>
      </c>
      <c r="AO88" s="50">
        <v>0</v>
      </c>
      <c r="AP88" s="50">
        <v>0</v>
      </c>
      <c r="AQ88" s="50">
        <v>0</v>
      </c>
      <c r="AR88" s="50">
        <v>0</v>
      </c>
      <c r="AS88" s="50">
        <v>0</v>
      </c>
      <c r="AT88" s="50">
        <v>447163</v>
      </c>
      <c r="AU88" s="50">
        <v>66697.572721396282</v>
      </c>
      <c r="AV88" s="50">
        <v>141525.32409879839</v>
      </c>
      <c r="AW88" s="50">
        <v>36191.710753846157</v>
      </c>
      <c r="AX88" s="50">
        <v>655385.89682019467</v>
      </c>
      <c r="AY88" s="50">
        <v>643091.14682019467</v>
      </c>
      <c r="AZ88" s="50">
        <v>4265</v>
      </c>
      <c r="BA88" s="50">
        <v>592835</v>
      </c>
      <c r="BB88" s="50">
        <v>0</v>
      </c>
      <c r="BC88" s="50">
        <v>0</v>
      </c>
      <c r="BD88" s="50">
        <v>655385.89682019467</v>
      </c>
      <c r="BE88" s="50">
        <v>655385.89682019467</v>
      </c>
      <c r="BF88" s="50">
        <v>0</v>
      </c>
      <c r="BG88" s="50">
        <v>605129.75</v>
      </c>
      <c r="BH88" s="50">
        <v>463604.42590120161</v>
      </c>
      <c r="BI88" s="50">
        <v>513860.57272139634</v>
      </c>
      <c r="BJ88" s="50">
        <v>3696.838652671916</v>
      </c>
      <c r="BK88" s="50">
        <v>3444.853692709501</v>
      </c>
      <c r="BL88" s="50">
        <v>0.073148232825011414</v>
      </c>
      <c r="BM88" s="50">
        <v>0</v>
      </c>
      <c r="BN88" s="50">
        <v>0</v>
      </c>
      <c r="BO88" s="50">
        <v>655385.89682019467</v>
      </c>
      <c r="BP88" s="50">
        <v>4626.5550130949259</v>
      </c>
      <c r="BQ88" s="50" t="s">
        <v>325</v>
      </c>
      <c r="BR88" s="50">
        <v>4715.0064519438465</v>
      </c>
      <c r="BS88" s="50">
        <v>0.052953834888801676</v>
      </c>
      <c r="BT88" s="50">
        <v>-1209.5499999999997</v>
      </c>
      <c r="BU88" s="50">
        <v>654176.34682019462</v>
      </c>
      <c r="BV88" s="50">
        <v>-1390</v>
      </c>
      <c r="BW88" s="50">
        <v>652786.34682019462</v>
      </c>
      <c r="BX88" s="50">
        <v>12294.75</v>
      </c>
      <c r="BY88" s="50">
        <v>640491.59682019462</v>
      </c>
      <c r="CA88" s="511">
        <f>BO88-BX88</f>
        <v>643091.14682019467</v>
      </c>
      <c r="CB88" s="511">
        <f>IF(E88&gt;0,CA88,0)</f>
        <v>643091.14682019467</v>
      </c>
      <c r="CC88" s="511">
        <f>IF(F88&gt;0,CA88,0)</f>
        <v>0</v>
      </c>
      <c r="CE88" s="40">
        <v>8732016</v>
      </c>
      <c r="CF88" s="50">
        <v>655385.89682019467</v>
      </c>
    </row>
    <row r="89" spans="1:84">
      <c r="A89" s="40">
        <v>110831</v>
      </c>
      <c r="B89" s="40">
        <v>8733310</v>
      </c>
      <c r="C89" s="40" t="s">
        <v>125</v>
      </c>
      <c r="D89" s="507">
        <v>210</v>
      </c>
      <c r="E89" s="507">
        <v>210</v>
      </c>
      <c r="F89" s="507">
        <v>0</v>
      </c>
      <c r="G89" s="50">
        <v>675570</v>
      </c>
      <c r="H89" s="50">
        <v>0</v>
      </c>
      <c r="I89" s="50">
        <v>0</v>
      </c>
      <c r="J89" s="50">
        <v>5639.9999999999955</v>
      </c>
      <c r="K89" s="50">
        <v>0</v>
      </c>
      <c r="L89" s="50">
        <v>7669.9999999999991</v>
      </c>
      <c r="M89" s="50">
        <v>0</v>
      </c>
      <c r="N89" s="50">
        <v>0</v>
      </c>
      <c r="O89" s="50">
        <v>0</v>
      </c>
      <c r="P89" s="50">
        <v>0</v>
      </c>
      <c r="Q89" s="50">
        <v>0</v>
      </c>
      <c r="R89" s="50">
        <v>0</v>
      </c>
      <c r="S89" s="50">
        <v>0</v>
      </c>
      <c r="T89" s="50">
        <v>0</v>
      </c>
      <c r="U89" s="50">
        <v>0</v>
      </c>
      <c r="V89" s="50">
        <v>0</v>
      </c>
      <c r="W89" s="50">
        <v>0</v>
      </c>
      <c r="X89" s="50">
        <v>0</v>
      </c>
      <c r="Y89" s="50">
        <v>0</v>
      </c>
      <c r="Z89" s="50">
        <v>2636.6666666666638</v>
      </c>
      <c r="AA89" s="50">
        <v>0</v>
      </c>
      <c r="AB89" s="50">
        <v>0</v>
      </c>
      <c r="AC89" s="50">
        <v>59656.424581005587</v>
      </c>
      <c r="AD89" s="50">
        <v>0</v>
      </c>
      <c r="AE89" s="50">
        <v>0</v>
      </c>
      <c r="AF89" s="50">
        <v>0</v>
      </c>
      <c r="AG89" s="50">
        <v>121300</v>
      </c>
      <c r="AH89" s="50">
        <v>0</v>
      </c>
      <c r="AI89" s="50">
        <v>0</v>
      </c>
      <c r="AJ89" s="50">
        <v>0</v>
      </c>
      <c r="AK89" s="50">
        <v>3848</v>
      </c>
      <c r="AL89" s="50">
        <v>0</v>
      </c>
      <c r="AM89" s="50">
        <v>0</v>
      </c>
      <c r="AN89" s="50">
        <v>0</v>
      </c>
      <c r="AO89" s="50">
        <v>0</v>
      </c>
      <c r="AP89" s="50">
        <v>0</v>
      </c>
      <c r="AQ89" s="50">
        <v>0</v>
      </c>
      <c r="AR89" s="50">
        <v>0</v>
      </c>
      <c r="AS89" s="50">
        <v>0</v>
      </c>
      <c r="AT89" s="50">
        <v>675570</v>
      </c>
      <c r="AU89" s="50">
        <v>75603.091247672244</v>
      </c>
      <c r="AV89" s="50">
        <v>125148</v>
      </c>
      <c r="AW89" s="50">
        <v>52360.288653631287</v>
      </c>
      <c r="AX89" s="50">
        <v>876321.09124767222</v>
      </c>
      <c r="AY89" s="50">
        <v>872473.09124767222</v>
      </c>
      <c r="AZ89" s="50">
        <v>4265</v>
      </c>
      <c r="BA89" s="50">
        <v>895650</v>
      </c>
      <c r="BB89" s="50">
        <v>23176.908752327785</v>
      </c>
      <c r="BC89" s="50">
        <v>0</v>
      </c>
      <c r="BD89" s="50">
        <v>899498</v>
      </c>
      <c r="BE89" s="50">
        <v>899498</v>
      </c>
      <c r="BF89" s="50">
        <v>0</v>
      </c>
      <c r="BG89" s="50">
        <v>899498</v>
      </c>
      <c r="BH89" s="50">
        <v>774350</v>
      </c>
      <c r="BI89" s="50">
        <v>774350</v>
      </c>
      <c r="BJ89" s="50">
        <v>3687.3809523809523</v>
      </c>
      <c r="BK89" s="50">
        <v>3594.0096618357488</v>
      </c>
      <c r="BL89" s="50">
        <v>0.025979699369397705</v>
      </c>
      <c r="BM89" s="50">
        <v>0</v>
      </c>
      <c r="BN89" s="50">
        <v>0</v>
      </c>
      <c r="BO89" s="50">
        <v>899498</v>
      </c>
      <c r="BP89" s="50">
        <v>4265</v>
      </c>
      <c r="BQ89" s="50" t="s">
        <v>325</v>
      </c>
      <c r="BR89" s="50">
        <v>4283.3238095238094</v>
      </c>
      <c r="BS89" s="50">
        <v>0.020181644365750318</v>
      </c>
      <c r="BT89" s="50">
        <v>-1777.7999999999997</v>
      </c>
      <c r="BU89" s="50">
        <v>897720.2</v>
      </c>
      <c r="BV89" s="50">
        <v>-2100</v>
      </c>
      <c r="BW89" s="50">
        <v>895620.2</v>
      </c>
      <c r="BX89" s="50">
        <v>3848</v>
      </c>
      <c r="BY89" s="50">
        <v>891772.2</v>
      </c>
      <c r="CA89" s="511">
        <f>BO89-BX89</f>
        <v>895650</v>
      </c>
      <c r="CB89" s="511">
        <f>IF(E89&gt;0,CA89,0)</f>
        <v>895650</v>
      </c>
      <c r="CC89" s="511">
        <f>IF(F89&gt;0,CA89,0)</f>
        <v>0</v>
      </c>
      <c r="CE89" s="40">
        <v>8733310</v>
      </c>
      <c r="CF89" s="50">
        <v>899498</v>
      </c>
    </row>
    <row r="90" spans="1:84">
      <c r="A90" s="40">
        <v>110813</v>
      </c>
      <c r="B90" s="40">
        <v>8733066</v>
      </c>
      <c r="C90" s="40" t="s">
        <v>116</v>
      </c>
      <c r="D90" s="507">
        <v>45</v>
      </c>
      <c r="E90" s="507">
        <v>45</v>
      </c>
      <c r="F90" s="507">
        <v>0</v>
      </c>
      <c r="G90" s="50">
        <v>144765</v>
      </c>
      <c r="H90" s="50">
        <v>0</v>
      </c>
      <c r="I90" s="50">
        <v>0</v>
      </c>
      <c r="J90" s="50">
        <v>4699.9999999999945</v>
      </c>
      <c r="K90" s="50">
        <v>0</v>
      </c>
      <c r="L90" s="50">
        <v>7080.0000000000082</v>
      </c>
      <c r="M90" s="50">
        <v>0</v>
      </c>
      <c r="N90" s="50">
        <v>880.00000000000023</v>
      </c>
      <c r="O90" s="50">
        <v>0</v>
      </c>
      <c r="P90" s="50">
        <v>0</v>
      </c>
      <c r="Q90" s="50">
        <v>0</v>
      </c>
      <c r="R90" s="50">
        <v>0</v>
      </c>
      <c r="S90" s="50">
        <v>0</v>
      </c>
      <c r="T90" s="50">
        <v>0</v>
      </c>
      <c r="U90" s="50">
        <v>0</v>
      </c>
      <c r="V90" s="50">
        <v>0</v>
      </c>
      <c r="W90" s="50">
        <v>0</v>
      </c>
      <c r="X90" s="50">
        <v>0</v>
      </c>
      <c r="Y90" s="50">
        <v>0</v>
      </c>
      <c r="Z90" s="50">
        <v>0</v>
      </c>
      <c r="AA90" s="50">
        <v>0</v>
      </c>
      <c r="AB90" s="50">
        <v>0</v>
      </c>
      <c r="AC90" s="50">
        <v>20340</v>
      </c>
      <c r="AD90" s="50">
        <v>0</v>
      </c>
      <c r="AE90" s="50">
        <v>4902.50000000001</v>
      </c>
      <c r="AF90" s="50">
        <v>0</v>
      </c>
      <c r="AG90" s="50">
        <v>121300</v>
      </c>
      <c r="AH90" s="50">
        <v>55000</v>
      </c>
      <c r="AI90" s="50">
        <v>0</v>
      </c>
      <c r="AJ90" s="50">
        <v>0</v>
      </c>
      <c r="AK90" s="50">
        <v>5165.31</v>
      </c>
      <c r="AL90" s="50">
        <v>0</v>
      </c>
      <c r="AM90" s="50">
        <v>0</v>
      </c>
      <c r="AN90" s="50">
        <v>0</v>
      </c>
      <c r="AO90" s="50">
        <v>7729.87</v>
      </c>
      <c r="AP90" s="50">
        <v>0</v>
      </c>
      <c r="AQ90" s="50">
        <v>0</v>
      </c>
      <c r="AR90" s="50">
        <v>0</v>
      </c>
      <c r="AS90" s="50">
        <v>0</v>
      </c>
      <c r="AT90" s="50">
        <v>144765</v>
      </c>
      <c r="AU90" s="50">
        <v>37902.500000000007</v>
      </c>
      <c r="AV90" s="50">
        <v>189195.18</v>
      </c>
      <c r="AW90" s="50">
        <v>15055.600999999999</v>
      </c>
      <c r="AX90" s="50">
        <v>371862.68</v>
      </c>
      <c r="AY90" s="50">
        <v>358967.5</v>
      </c>
      <c r="AZ90" s="50">
        <v>4265</v>
      </c>
      <c r="BA90" s="50">
        <v>191925</v>
      </c>
      <c r="BB90" s="50">
        <v>0</v>
      </c>
      <c r="BC90" s="50">
        <v>0</v>
      </c>
      <c r="BD90" s="50">
        <v>371862.68</v>
      </c>
      <c r="BE90" s="50">
        <v>371862.68</v>
      </c>
      <c r="BF90" s="50">
        <v>0</v>
      </c>
      <c r="BG90" s="50">
        <v>204820.18</v>
      </c>
      <c r="BH90" s="50">
        <v>23354.869999999992</v>
      </c>
      <c r="BI90" s="50">
        <v>190397.37</v>
      </c>
      <c r="BJ90" s="50">
        <v>4231.0526666666665</v>
      </c>
      <c r="BK90" s="50">
        <v>3489.738693023256</v>
      </c>
      <c r="BL90" s="50">
        <v>0.21242678574343052</v>
      </c>
      <c r="BM90" s="50">
        <v>0</v>
      </c>
      <c r="BN90" s="50">
        <v>0</v>
      </c>
      <c r="BO90" s="50">
        <v>371862.68</v>
      </c>
      <c r="BP90" s="50">
        <v>7977.0555555555557</v>
      </c>
      <c r="BQ90" s="50" t="s">
        <v>325</v>
      </c>
      <c r="BR90" s="50">
        <v>8263.61511111111</v>
      </c>
      <c r="BS90" s="50">
        <v>0.071823972554531545</v>
      </c>
      <c r="BT90" s="50">
        <v>-415.49999999999989</v>
      </c>
      <c r="BU90" s="50">
        <v>371447.18</v>
      </c>
      <c r="BV90" s="50">
        <v>-450</v>
      </c>
      <c r="BW90" s="50">
        <v>370997.18</v>
      </c>
      <c r="BX90" s="50">
        <v>5165.31</v>
      </c>
      <c r="BY90" s="50">
        <v>365831.87</v>
      </c>
      <c r="CA90" s="511">
        <f>BO90-BX90</f>
        <v>366697.37</v>
      </c>
      <c r="CB90" s="511">
        <f>IF(E90&gt;0,CA90,0)</f>
        <v>366697.37</v>
      </c>
      <c r="CC90" s="511">
        <f>IF(F90&gt;0,CA90,0)</f>
        <v>0</v>
      </c>
      <c r="CE90" s="40">
        <v>8733066</v>
      </c>
      <c r="CF90" s="50">
        <v>371862.68</v>
      </c>
    </row>
    <row r="91" spans="1:84">
      <c r="A91" s="40">
        <v>110815</v>
      </c>
      <c r="B91" s="40">
        <v>8733068</v>
      </c>
      <c r="C91" s="40" t="s">
        <v>118</v>
      </c>
      <c r="D91" s="507">
        <v>97</v>
      </c>
      <c r="E91" s="507">
        <v>97</v>
      </c>
      <c r="F91" s="507">
        <v>0</v>
      </c>
      <c r="G91" s="50">
        <v>312049</v>
      </c>
      <c r="H91" s="50">
        <v>0</v>
      </c>
      <c r="I91" s="50">
        <v>0</v>
      </c>
      <c r="J91" s="50">
        <v>6579.9999999999782</v>
      </c>
      <c r="K91" s="50">
        <v>0</v>
      </c>
      <c r="L91" s="50">
        <v>8259.9999999999727</v>
      </c>
      <c r="M91" s="50">
        <v>0</v>
      </c>
      <c r="N91" s="50">
        <v>0</v>
      </c>
      <c r="O91" s="50">
        <v>810.00000000000023</v>
      </c>
      <c r="P91" s="50">
        <v>0</v>
      </c>
      <c r="Q91" s="50">
        <v>0</v>
      </c>
      <c r="R91" s="50">
        <v>0</v>
      </c>
      <c r="S91" s="50">
        <v>0</v>
      </c>
      <c r="T91" s="50">
        <v>0</v>
      </c>
      <c r="U91" s="50">
        <v>0</v>
      </c>
      <c r="V91" s="50">
        <v>0</v>
      </c>
      <c r="W91" s="50">
        <v>0</v>
      </c>
      <c r="X91" s="50">
        <v>0</v>
      </c>
      <c r="Y91" s="50">
        <v>0</v>
      </c>
      <c r="Z91" s="50">
        <v>0</v>
      </c>
      <c r="AA91" s="50">
        <v>0</v>
      </c>
      <c r="AB91" s="50">
        <v>0</v>
      </c>
      <c r="AC91" s="50">
        <v>30744.268292682929</v>
      </c>
      <c r="AD91" s="50">
        <v>0</v>
      </c>
      <c r="AE91" s="50">
        <v>0</v>
      </c>
      <c r="AF91" s="50">
        <v>0</v>
      </c>
      <c r="AG91" s="50">
        <v>121300</v>
      </c>
      <c r="AH91" s="50">
        <v>38771.695594125493</v>
      </c>
      <c r="AI91" s="50">
        <v>0</v>
      </c>
      <c r="AJ91" s="50">
        <v>0</v>
      </c>
      <c r="AK91" s="50">
        <v>16731</v>
      </c>
      <c r="AL91" s="50">
        <v>0</v>
      </c>
      <c r="AM91" s="50">
        <v>0</v>
      </c>
      <c r="AN91" s="50">
        <v>0</v>
      </c>
      <c r="AO91" s="50">
        <v>0</v>
      </c>
      <c r="AP91" s="50">
        <v>0</v>
      </c>
      <c r="AQ91" s="50">
        <v>0</v>
      </c>
      <c r="AR91" s="50">
        <v>0</v>
      </c>
      <c r="AS91" s="50">
        <v>0</v>
      </c>
      <c r="AT91" s="50">
        <v>312049</v>
      </c>
      <c r="AU91" s="50">
        <v>46394.268292682878</v>
      </c>
      <c r="AV91" s="50">
        <v>176802.69559412549</v>
      </c>
      <c r="AW91" s="50">
        <v>26481.399921951215</v>
      </c>
      <c r="AX91" s="50">
        <v>535245.96388680837</v>
      </c>
      <c r="AY91" s="50">
        <v>518514.96388680837</v>
      </c>
      <c r="AZ91" s="50">
        <v>4265</v>
      </c>
      <c r="BA91" s="50">
        <v>413705</v>
      </c>
      <c r="BB91" s="50">
        <v>0</v>
      </c>
      <c r="BC91" s="50">
        <v>0</v>
      </c>
      <c r="BD91" s="50">
        <v>535245.96388680837</v>
      </c>
      <c r="BE91" s="50">
        <v>535245.96388680837</v>
      </c>
      <c r="BF91" s="50">
        <v>0</v>
      </c>
      <c r="BG91" s="50">
        <v>430436</v>
      </c>
      <c r="BH91" s="50">
        <v>253633.30440587451</v>
      </c>
      <c r="BI91" s="50">
        <v>358443.26829268289</v>
      </c>
      <c r="BJ91" s="50">
        <v>3695.2914256977615</v>
      </c>
      <c r="BK91" s="50">
        <v>3320.8156827487933</v>
      </c>
      <c r="BL91" s="50">
        <v>0.11276619322605622</v>
      </c>
      <c r="BM91" s="50">
        <v>0</v>
      </c>
      <c r="BN91" s="50">
        <v>0</v>
      </c>
      <c r="BO91" s="50">
        <v>535245.96388680837</v>
      </c>
      <c r="BP91" s="50">
        <v>5345.5150916165812</v>
      </c>
      <c r="BQ91" s="50" t="s">
        <v>325</v>
      </c>
      <c r="BR91" s="50">
        <v>5517.9996276990551</v>
      </c>
      <c r="BS91" s="50">
        <v>0.09901886281087946</v>
      </c>
      <c r="BT91" s="50">
        <v>-860.49999999999977</v>
      </c>
      <c r="BU91" s="50">
        <v>534385.46388680837</v>
      </c>
      <c r="BV91" s="50">
        <v>-970</v>
      </c>
      <c r="BW91" s="50">
        <v>533415.46388680837</v>
      </c>
      <c r="BX91" s="50">
        <v>16731</v>
      </c>
      <c r="BY91" s="50">
        <v>516684.46388680837</v>
      </c>
      <c r="CA91" s="511">
        <f>BO91-BX91</f>
        <v>518514.96388680837</v>
      </c>
      <c r="CB91" s="511">
        <f>IF(E91&gt;0,CA91,0)</f>
        <v>518514.96388680837</v>
      </c>
      <c r="CC91" s="511">
        <f>IF(F91&gt;0,CA91,0)</f>
        <v>0</v>
      </c>
      <c r="CE91" s="40">
        <v>8733068</v>
      </c>
      <c r="CF91" s="50">
        <v>535245.96388680837</v>
      </c>
    </row>
    <row r="92" spans="1:84">
      <c r="A92" s="40">
        <v>140535</v>
      </c>
      <c r="B92" s="40">
        <v>8732210</v>
      </c>
      <c r="C92" s="40" t="s">
        <v>202</v>
      </c>
      <c r="D92" s="507">
        <v>77</v>
      </c>
      <c r="E92" s="507">
        <v>77</v>
      </c>
      <c r="F92" s="507">
        <v>0</v>
      </c>
      <c r="G92" s="50">
        <v>247709</v>
      </c>
      <c r="H92" s="50">
        <v>0</v>
      </c>
      <c r="I92" s="50">
        <v>0</v>
      </c>
      <c r="J92" s="50">
        <v>5170.0000000000055</v>
      </c>
      <c r="K92" s="50">
        <v>0</v>
      </c>
      <c r="L92" s="50">
        <v>6490.0000000000064</v>
      </c>
      <c r="M92" s="50">
        <v>0</v>
      </c>
      <c r="N92" s="50">
        <v>220.00000000000026</v>
      </c>
      <c r="O92" s="50">
        <v>0</v>
      </c>
      <c r="P92" s="50">
        <v>0</v>
      </c>
      <c r="Q92" s="50">
        <v>0</v>
      </c>
      <c r="R92" s="50">
        <v>0</v>
      </c>
      <c r="S92" s="50">
        <v>0</v>
      </c>
      <c r="T92" s="50">
        <v>0</v>
      </c>
      <c r="U92" s="50">
        <v>0</v>
      </c>
      <c r="V92" s="50">
        <v>0</v>
      </c>
      <c r="W92" s="50">
        <v>0</v>
      </c>
      <c r="X92" s="50">
        <v>0</v>
      </c>
      <c r="Y92" s="50">
        <v>0</v>
      </c>
      <c r="Z92" s="50">
        <v>0</v>
      </c>
      <c r="AA92" s="50">
        <v>0</v>
      </c>
      <c r="AB92" s="50">
        <v>0</v>
      </c>
      <c r="AC92" s="50">
        <v>9667.7777777777774</v>
      </c>
      <c r="AD92" s="50">
        <v>0</v>
      </c>
      <c r="AE92" s="50">
        <v>0</v>
      </c>
      <c r="AF92" s="50">
        <v>0</v>
      </c>
      <c r="AG92" s="50">
        <v>121300</v>
      </c>
      <c r="AH92" s="50">
        <v>53457.943925233638</v>
      </c>
      <c r="AI92" s="50">
        <v>0</v>
      </c>
      <c r="AJ92" s="50">
        <v>0</v>
      </c>
      <c r="AK92" s="50">
        <v>1662.4</v>
      </c>
      <c r="AL92" s="50">
        <v>0</v>
      </c>
      <c r="AM92" s="50">
        <v>0</v>
      </c>
      <c r="AN92" s="50">
        <v>0</v>
      </c>
      <c r="AO92" s="50">
        <v>0</v>
      </c>
      <c r="AP92" s="50">
        <v>0</v>
      </c>
      <c r="AQ92" s="50">
        <v>0</v>
      </c>
      <c r="AR92" s="50">
        <v>0</v>
      </c>
      <c r="AS92" s="50">
        <v>0</v>
      </c>
      <c r="AT92" s="50">
        <v>247709</v>
      </c>
      <c r="AU92" s="50">
        <v>21547.777777777788</v>
      </c>
      <c r="AV92" s="50">
        <v>176420.34392523364</v>
      </c>
      <c r="AW92" s="50">
        <v>15750.690022222223</v>
      </c>
      <c r="AX92" s="50">
        <v>445677.12170301145</v>
      </c>
      <c r="AY92" s="50">
        <v>444014.72170301143</v>
      </c>
      <c r="AZ92" s="50">
        <v>4265</v>
      </c>
      <c r="BA92" s="50">
        <v>328405</v>
      </c>
      <c r="BB92" s="50">
        <v>0</v>
      </c>
      <c r="BC92" s="50">
        <v>0</v>
      </c>
      <c r="BD92" s="50">
        <v>445677.12170301145</v>
      </c>
      <c r="BE92" s="50">
        <v>445677.12170301139</v>
      </c>
      <c r="BF92" s="50">
        <v>0</v>
      </c>
      <c r="BG92" s="50">
        <v>330067.4</v>
      </c>
      <c r="BH92" s="50">
        <v>153647.05607476638</v>
      </c>
      <c r="BI92" s="50">
        <v>269256.77777777775</v>
      </c>
      <c r="BJ92" s="50">
        <v>3496.8412698412694</v>
      </c>
      <c r="BK92" s="50">
        <v>3301.706728996885</v>
      </c>
      <c r="BL92" s="50">
        <v>0.059101112503614051</v>
      </c>
      <c r="BM92" s="50">
        <v>0</v>
      </c>
      <c r="BN92" s="50">
        <v>0</v>
      </c>
      <c r="BO92" s="50">
        <v>445677.12170301145</v>
      </c>
      <c r="BP92" s="50">
        <v>5766.4249571819664</v>
      </c>
      <c r="BQ92" s="50" t="s">
        <v>325</v>
      </c>
      <c r="BR92" s="50">
        <v>5788.0145675715776</v>
      </c>
      <c r="BS92" s="50">
        <v>0.023706598554286362</v>
      </c>
      <c r="BT92" s="50">
        <v>0</v>
      </c>
      <c r="BU92" s="50">
        <v>445677.12170301145</v>
      </c>
      <c r="BV92" s="50">
        <v>0</v>
      </c>
      <c r="BW92" s="50">
        <v>445677.12170301145</v>
      </c>
      <c r="BX92" s="50">
        <v>1662.4</v>
      </c>
      <c r="BY92" s="50">
        <v>444014.72170301143</v>
      </c>
      <c r="CA92" s="511">
        <f>BO92-BX92</f>
        <v>444014.72170301143</v>
      </c>
      <c r="CB92" s="511">
        <f>IF(E92&gt;0,CA92,0)</f>
        <v>444014.72170301143</v>
      </c>
      <c r="CC92" s="511">
        <f>IF(F92&gt;0,CA92,0)</f>
        <v>0</v>
      </c>
      <c r="CE92" s="40">
        <v>8732210</v>
      </c>
      <c r="CF92" s="50">
        <v>445677.12170301145</v>
      </c>
    </row>
    <row r="93" spans="1:84">
      <c r="A93" s="40">
        <v>110789</v>
      </c>
      <c r="B93" s="40">
        <v>8733017</v>
      </c>
      <c r="C93" s="40" t="s">
        <v>103</v>
      </c>
      <c r="D93" s="507">
        <v>91</v>
      </c>
      <c r="E93" s="507">
        <v>91</v>
      </c>
      <c r="F93" s="507">
        <v>0</v>
      </c>
      <c r="G93" s="50">
        <v>292747</v>
      </c>
      <c r="H93" s="50">
        <v>0</v>
      </c>
      <c r="I93" s="50">
        <v>0</v>
      </c>
      <c r="J93" s="50">
        <v>5640.0000000000055</v>
      </c>
      <c r="K93" s="50">
        <v>0</v>
      </c>
      <c r="L93" s="50">
        <v>7670.0000000000073</v>
      </c>
      <c r="M93" s="50">
        <v>0</v>
      </c>
      <c r="N93" s="50">
        <v>0</v>
      </c>
      <c r="O93" s="50">
        <v>0</v>
      </c>
      <c r="P93" s="50">
        <v>0</v>
      </c>
      <c r="Q93" s="50">
        <v>0</v>
      </c>
      <c r="R93" s="50">
        <v>0</v>
      </c>
      <c r="S93" s="50">
        <v>0</v>
      </c>
      <c r="T93" s="50">
        <v>0</v>
      </c>
      <c r="U93" s="50">
        <v>0</v>
      </c>
      <c r="V93" s="50">
        <v>0</v>
      </c>
      <c r="W93" s="50">
        <v>0</v>
      </c>
      <c r="X93" s="50">
        <v>0</v>
      </c>
      <c r="Y93" s="50">
        <v>0</v>
      </c>
      <c r="Z93" s="50">
        <v>4006.3636363636351</v>
      </c>
      <c r="AA93" s="50">
        <v>0</v>
      </c>
      <c r="AB93" s="50">
        <v>0</v>
      </c>
      <c r="AC93" s="50">
        <v>19658.676470588234</v>
      </c>
      <c r="AD93" s="50">
        <v>0</v>
      </c>
      <c r="AE93" s="50">
        <v>0</v>
      </c>
      <c r="AF93" s="50">
        <v>0</v>
      </c>
      <c r="AG93" s="50">
        <v>121300</v>
      </c>
      <c r="AH93" s="50">
        <v>43177.570093457936</v>
      </c>
      <c r="AI93" s="50">
        <v>0</v>
      </c>
      <c r="AJ93" s="50">
        <v>0</v>
      </c>
      <c r="AK93" s="50">
        <v>13182</v>
      </c>
      <c r="AL93" s="50">
        <v>0</v>
      </c>
      <c r="AM93" s="50">
        <v>0</v>
      </c>
      <c r="AN93" s="50">
        <v>0</v>
      </c>
      <c r="AO93" s="50">
        <v>0</v>
      </c>
      <c r="AP93" s="50">
        <v>0</v>
      </c>
      <c r="AQ93" s="50">
        <v>0</v>
      </c>
      <c r="AR93" s="50">
        <v>0</v>
      </c>
      <c r="AS93" s="50">
        <v>0</v>
      </c>
      <c r="AT93" s="50">
        <v>292747</v>
      </c>
      <c r="AU93" s="50">
        <v>36975.040106951885</v>
      </c>
      <c r="AV93" s="50">
        <v>177659.57009345794</v>
      </c>
      <c r="AW93" s="50">
        <v>21178.625841176468</v>
      </c>
      <c r="AX93" s="50">
        <v>507381.61020040984</v>
      </c>
      <c r="AY93" s="50">
        <v>494199.61020040984</v>
      </c>
      <c r="AZ93" s="50">
        <v>4265</v>
      </c>
      <c r="BA93" s="50">
        <v>388115</v>
      </c>
      <c r="BB93" s="50">
        <v>0</v>
      </c>
      <c r="BC93" s="50">
        <v>0</v>
      </c>
      <c r="BD93" s="50">
        <v>507381.61020040984</v>
      </c>
      <c r="BE93" s="50">
        <v>507381.61020040984</v>
      </c>
      <c r="BF93" s="50">
        <v>0</v>
      </c>
      <c r="BG93" s="50">
        <v>401297</v>
      </c>
      <c r="BH93" s="50">
        <v>223637.42990654206</v>
      </c>
      <c r="BI93" s="50">
        <v>329722.0401069519</v>
      </c>
      <c r="BJ93" s="50">
        <v>3623.3191220544163</v>
      </c>
      <c r="BK93" s="50">
        <v>3069.902258580235</v>
      </c>
      <c r="BL93" s="50">
        <v>0.18027181872888845</v>
      </c>
      <c r="BM93" s="50">
        <v>0</v>
      </c>
      <c r="BN93" s="50">
        <v>0</v>
      </c>
      <c r="BO93" s="50">
        <v>507381.61020040984</v>
      </c>
      <c r="BP93" s="50">
        <v>5430.7649472572512</v>
      </c>
      <c r="BQ93" s="50" t="s">
        <v>325</v>
      </c>
      <c r="BR93" s="50">
        <v>5575.6220901143934</v>
      </c>
      <c r="BS93" s="50">
        <v>0.12414054565216381</v>
      </c>
      <c r="BT93" s="50">
        <v>-802</v>
      </c>
      <c r="BU93" s="50">
        <v>506579.61020040984</v>
      </c>
      <c r="BV93" s="50">
        <v>-910</v>
      </c>
      <c r="BW93" s="50">
        <v>505669.61020040984</v>
      </c>
      <c r="BX93" s="50">
        <v>13182</v>
      </c>
      <c r="BY93" s="50">
        <v>492487.61020040984</v>
      </c>
      <c r="CA93" s="511">
        <f>BO93-BX93</f>
        <v>494199.61020040984</v>
      </c>
      <c r="CB93" s="511">
        <f>IF(E93&gt;0,CA93,0)</f>
        <v>494199.61020040984</v>
      </c>
      <c r="CC93" s="511">
        <f>IF(F93&gt;0,CA93,0)</f>
        <v>0</v>
      </c>
      <c r="CE93" s="40">
        <v>8733017</v>
      </c>
      <c r="CF93" s="50">
        <v>507381.61020040984</v>
      </c>
    </row>
    <row r="94" spans="1:84">
      <c r="A94" s="40">
        <v>142811</v>
      </c>
      <c r="B94" s="40">
        <v>8732042</v>
      </c>
      <c r="C94" s="40" t="s">
        <v>169</v>
      </c>
      <c r="D94" s="507">
        <v>48</v>
      </c>
      <c r="E94" s="507">
        <v>48</v>
      </c>
      <c r="F94" s="507">
        <v>0</v>
      </c>
      <c r="G94" s="50">
        <v>154416</v>
      </c>
      <c r="H94" s="50">
        <v>0</v>
      </c>
      <c r="I94" s="50">
        <v>0</v>
      </c>
      <c r="J94" s="50">
        <v>4699.9999999999927</v>
      </c>
      <c r="K94" s="50">
        <v>0</v>
      </c>
      <c r="L94" s="50">
        <v>6490.0000000000091</v>
      </c>
      <c r="M94" s="50">
        <v>0</v>
      </c>
      <c r="N94" s="50">
        <v>0</v>
      </c>
      <c r="O94" s="50">
        <v>0</v>
      </c>
      <c r="P94" s="50">
        <v>0</v>
      </c>
      <c r="Q94" s="50">
        <v>0</v>
      </c>
      <c r="R94" s="50">
        <v>0</v>
      </c>
      <c r="S94" s="50">
        <v>0</v>
      </c>
      <c r="T94" s="50">
        <v>0</v>
      </c>
      <c r="U94" s="50">
        <v>0</v>
      </c>
      <c r="V94" s="50">
        <v>0</v>
      </c>
      <c r="W94" s="50">
        <v>0</v>
      </c>
      <c r="X94" s="50">
        <v>0</v>
      </c>
      <c r="Y94" s="50">
        <v>0</v>
      </c>
      <c r="Z94" s="50">
        <v>1465.945945945947</v>
      </c>
      <c r="AA94" s="50">
        <v>0</v>
      </c>
      <c r="AB94" s="50">
        <v>0</v>
      </c>
      <c r="AC94" s="50">
        <v>16071.111111111109</v>
      </c>
      <c r="AD94" s="50">
        <v>0</v>
      </c>
      <c r="AE94" s="50">
        <v>0</v>
      </c>
      <c r="AF94" s="50">
        <v>0</v>
      </c>
      <c r="AG94" s="50">
        <v>121300</v>
      </c>
      <c r="AH94" s="50">
        <v>31075.000000000004</v>
      </c>
      <c r="AI94" s="50">
        <v>0</v>
      </c>
      <c r="AJ94" s="50">
        <v>0</v>
      </c>
      <c r="AK94" s="50">
        <v>1836.85</v>
      </c>
      <c r="AL94" s="50">
        <v>0</v>
      </c>
      <c r="AM94" s="50">
        <v>0</v>
      </c>
      <c r="AN94" s="50">
        <v>0</v>
      </c>
      <c r="AO94" s="50">
        <v>0</v>
      </c>
      <c r="AP94" s="50">
        <v>0</v>
      </c>
      <c r="AQ94" s="50">
        <v>0</v>
      </c>
      <c r="AR94" s="50">
        <v>0</v>
      </c>
      <c r="AS94" s="50">
        <v>0</v>
      </c>
      <c r="AT94" s="50">
        <v>154416</v>
      </c>
      <c r="AU94" s="50">
        <v>28727.057057057056</v>
      </c>
      <c r="AV94" s="50">
        <v>154211.85</v>
      </c>
      <c r="AW94" s="50">
        <v>13414.685088888888</v>
      </c>
      <c r="AX94" s="50">
        <v>337354.907057057</v>
      </c>
      <c r="AY94" s="50">
        <v>335518.05705705704</v>
      </c>
      <c r="AZ94" s="50">
        <v>4265</v>
      </c>
      <c r="BA94" s="50">
        <v>204720</v>
      </c>
      <c r="BB94" s="50">
        <v>0</v>
      </c>
      <c r="BC94" s="50">
        <v>0</v>
      </c>
      <c r="BD94" s="50">
        <v>337354.907057057</v>
      </c>
      <c r="BE94" s="50">
        <v>337354.907057057</v>
      </c>
      <c r="BF94" s="50">
        <v>0</v>
      </c>
      <c r="BG94" s="50">
        <v>206556.85</v>
      </c>
      <c r="BH94" s="50">
        <v>52345.000000000007</v>
      </c>
      <c r="BI94" s="50">
        <v>183143.057057057</v>
      </c>
      <c r="BJ94" s="50">
        <v>3815.4803553553543</v>
      </c>
      <c r="BK94" s="50">
        <v>3422.743774</v>
      </c>
      <c r="BL94" s="50">
        <v>0.11474320232168049</v>
      </c>
      <c r="BM94" s="50">
        <v>0</v>
      </c>
      <c r="BN94" s="50">
        <v>0</v>
      </c>
      <c r="BO94" s="50">
        <v>337354.907057057</v>
      </c>
      <c r="BP94" s="50">
        <v>6989.9595220220217</v>
      </c>
      <c r="BQ94" s="50" t="s">
        <v>325</v>
      </c>
      <c r="BR94" s="50">
        <v>7028.2272303553545</v>
      </c>
      <c r="BS94" s="50">
        <v>0.080105731745528486</v>
      </c>
      <c r="BT94" s="50">
        <v>0</v>
      </c>
      <c r="BU94" s="50">
        <v>337354.907057057</v>
      </c>
      <c r="BV94" s="50">
        <v>0</v>
      </c>
      <c r="BW94" s="50">
        <v>337354.907057057</v>
      </c>
      <c r="BX94" s="50">
        <v>1836.85</v>
      </c>
      <c r="BY94" s="50">
        <v>335518.05705705704</v>
      </c>
      <c r="CA94" s="511">
        <f>BO94-BX94</f>
        <v>335518.05705705704</v>
      </c>
      <c r="CB94" s="511">
        <f>IF(E94&gt;0,CA94,0)</f>
        <v>335518.05705705704</v>
      </c>
      <c r="CC94" s="511">
        <f>IF(F94&gt;0,CA94,0)</f>
        <v>0</v>
      </c>
      <c r="CE94" s="40">
        <v>8732042</v>
      </c>
      <c r="CF94" s="50">
        <v>337354.907057057</v>
      </c>
    </row>
    <row r="95" spans="1:84">
      <c r="A95" s="40">
        <v>144288</v>
      </c>
      <c r="B95" s="40">
        <v>8733056</v>
      </c>
      <c r="C95" s="40" t="s">
        <v>220</v>
      </c>
      <c r="D95" s="507">
        <v>72</v>
      </c>
      <c r="E95" s="507">
        <v>72</v>
      </c>
      <c r="F95" s="507">
        <v>0</v>
      </c>
      <c r="G95" s="50">
        <v>231624</v>
      </c>
      <c r="H95" s="50">
        <v>0</v>
      </c>
      <c r="I95" s="50">
        <v>0</v>
      </c>
      <c r="J95" s="50">
        <v>12690</v>
      </c>
      <c r="K95" s="50">
        <v>0</v>
      </c>
      <c r="L95" s="50">
        <v>15930</v>
      </c>
      <c r="M95" s="50">
        <v>0</v>
      </c>
      <c r="N95" s="50">
        <v>9783.529411764699</v>
      </c>
      <c r="O95" s="50">
        <v>4002.3529411764612</v>
      </c>
      <c r="P95" s="50">
        <v>3112.941176470581</v>
      </c>
      <c r="Q95" s="50">
        <v>0</v>
      </c>
      <c r="R95" s="50">
        <v>0</v>
      </c>
      <c r="S95" s="50">
        <v>0</v>
      </c>
      <c r="T95" s="50">
        <v>0</v>
      </c>
      <c r="U95" s="50">
        <v>0</v>
      </c>
      <c r="V95" s="50">
        <v>0</v>
      </c>
      <c r="W95" s="50">
        <v>0</v>
      </c>
      <c r="X95" s="50">
        <v>0</v>
      </c>
      <c r="Y95" s="50">
        <v>0</v>
      </c>
      <c r="Z95" s="50">
        <v>2582.8571428571431</v>
      </c>
      <c r="AA95" s="50">
        <v>0</v>
      </c>
      <c r="AB95" s="50">
        <v>0</v>
      </c>
      <c r="AC95" s="50">
        <v>23846.896551724138</v>
      </c>
      <c r="AD95" s="50">
        <v>0</v>
      </c>
      <c r="AE95" s="50">
        <v>6179.0000000000164</v>
      </c>
      <c r="AF95" s="50">
        <v>0</v>
      </c>
      <c r="AG95" s="50">
        <v>121300</v>
      </c>
      <c r="AH95" s="50">
        <v>55000</v>
      </c>
      <c r="AI95" s="50">
        <v>0</v>
      </c>
      <c r="AJ95" s="50">
        <v>0</v>
      </c>
      <c r="AK95" s="50">
        <v>1718.73</v>
      </c>
      <c r="AL95" s="50">
        <v>0</v>
      </c>
      <c r="AM95" s="50">
        <v>0</v>
      </c>
      <c r="AN95" s="50">
        <v>0</v>
      </c>
      <c r="AO95" s="50">
        <v>0</v>
      </c>
      <c r="AP95" s="50">
        <v>0</v>
      </c>
      <c r="AQ95" s="50">
        <v>0</v>
      </c>
      <c r="AR95" s="50">
        <v>0</v>
      </c>
      <c r="AS95" s="50">
        <v>0</v>
      </c>
      <c r="AT95" s="50">
        <v>231624</v>
      </c>
      <c r="AU95" s="50">
        <v>78127.577223993037</v>
      </c>
      <c r="AV95" s="50">
        <v>178018.73</v>
      </c>
      <c r="AW95" s="50">
        <v>32487.401931845823</v>
      </c>
      <c r="AX95" s="50">
        <v>487770.307223993</v>
      </c>
      <c r="AY95" s="50">
        <v>486051.577223993</v>
      </c>
      <c r="AZ95" s="50">
        <v>4265</v>
      </c>
      <c r="BA95" s="50">
        <v>307080</v>
      </c>
      <c r="BB95" s="50">
        <v>0</v>
      </c>
      <c r="BC95" s="50">
        <v>0</v>
      </c>
      <c r="BD95" s="50">
        <v>487770.307223993</v>
      </c>
      <c r="BE95" s="50">
        <v>487770.307223993</v>
      </c>
      <c r="BF95" s="50">
        <v>0</v>
      </c>
      <c r="BG95" s="50">
        <v>308798.73</v>
      </c>
      <c r="BH95" s="50">
        <v>130779.99999999999</v>
      </c>
      <c r="BI95" s="50">
        <v>309751.577223993</v>
      </c>
      <c r="BJ95" s="50">
        <v>4302.1052392221254</v>
      </c>
      <c r="BK95" s="50">
        <v>3818.239967142857</v>
      </c>
      <c r="BL95" s="50">
        <v>0.12672468892554675</v>
      </c>
      <c r="BM95" s="50">
        <v>0</v>
      </c>
      <c r="BN95" s="50">
        <v>0</v>
      </c>
      <c r="BO95" s="50">
        <v>487770.307223993</v>
      </c>
      <c r="BP95" s="50">
        <v>6750.7163503332367</v>
      </c>
      <c r="BQ95" s="50" t="s">
        <v>325</v>
      </c>
      <c r="BR95" s="50">
        <v>6774.587600333236</v>
      </c>
      <c r="BS95" s="50">
        <v>0.064958218809720414</v>
      </c>
      <c r="BT95" s="50">
        <v>0</v>
      </c>
      <c r="BU95" s="50">
        <v>487770.307223993</v>
      </c>
      <c r="BV95" s="50">
        <v>0</v>
      </c>
      <c r="BW95" s="50">
        <v>487770.307223993</v>
      </c>
      <c r="BX95" s="50">
        <v>1718.73</v>
      </c>
      <c r="BY95" s="50">
        <v>486051.577223993</v>
      </c>
      <c r="CA95" s="511">
        <f>BO95-BX95</f>
        <v>486051.577223993</v>
      </c>
      <c r="CB95" s="511">
        <f>IF(E95&gt;0,CA95,0)</f>
        <v>486051.577223993</v>
      </c>
      <c r="CC95" s="511">
        <f>IF(F95&gt;0,CA95,0)</f>
        <v>0</v>
      </c>
      <c r="CE95" s="40">
        <v>8733056</v>
      </c>
      <c r="CF95" s="50">
        <v>487770.307223993</v>
      </c>
    </row>
    <row r="96" spans="1:84">
      <c r="A96" s="40">
        <v>110748</v>
      </c>
      <c r="B96" s="40">
        <v>8732315</v>
      </c>
      <c r="C96" s="40" t="s">
        <v>79</v>
      </c>
      <c r="D96" s="507">
        <v>494</v>
      </c>
      <c r="E96" s="507">
        <v>494</v>
      </c>
      <c r="F96" s="507">
        <v>0</v>
      </c>
      <c r="G96" s="50">
        <v>1589198</v>
      </c>
      <c r="H96" s="50">
        <v>0</v>
      </c>
      <c r="I96" s="50">
        <v>0</v>
      </c>
      <c r="J96" s="50">
        <v>32900.000000000095</v>
      </c>
      <c r="K96" s="50">
        <v>0</v>
      </c>
      <c r="L96" s="50">
        <v>46019.999999999927</v>
      </c>
      <c r="M96" s="50">
        <v>0</v>
      </c>
      <c r="N96" s="50">
        <v>441.78861788617843</v>
      </c>
      <c r="O96" s="50">
        <v>0</v>
      </c>
      <c r="P96" s="50">
        <v>0</v>
      </c>
      <c r="Q96" s="50">
        <v>0</v>
      </c>
      <c r="R96" s="50">
        <v>0</v>
      </c>
      <c r="S96" s="50">
        <v>0</v>
      </c>
      <c r="T96" s="50">
        <v>0</v>
      </c>
      <c r="U96" s="50">
        <v>0</v>
      </c>
      <c r="V96" s="50">
        <v>0</v>
      </c>
      <c r="W96" s="50">
        <v>0</v>
      </c>
      <c r="X96" s="50">
        <v>0</v>
      </c>
      <c r="Y96" s="50">
        <v>0</v>
      </c>
      <c r="Z96" s="50">
        <v>17088.367346938783</v>
      </c>
      <c r="AA96" s="50">
        <v>0</v>
      </c>
      <c r="AB96" s="50">
        <v>0</v>
      </c>
      <c r="AC96" s="50">
        <v>108890.44843049327</v>
      </c>
      <c r="AD96" s="50">
        <v>0</v>
      </c>
      <c r="AE96" s="50">
        <v>0</v>
      </c>
      <c r="AF96" s="50">
        <v>0</v>
      </c>
      <c r="AG96" s="50">
        <v>121300</v>
      </c>
      <c r="AH96" s="50">
        <v>0</v>
      </c>
      <c r="AI96" s="50">
        <v>0</v>
      </c>
      <c r="AJ96" s="50">
        <v>94000</v>
      </c>
      <c r="AK96" s="50">
        <v>66560</v>
      </c>
      <c r="AL96" s="50">
        <v>0</v>
      </c>
      <c r="AM96" s="50">
        <v>0</v>
      </c>
      <c r="AN96" s="50">
        <v>0</v>
      </c>
      <c r="AO96" s="50">
        <v>0</v>
      </c>
      <c r="AP96" s="50">
        <v>0</v>
      </c>
      <c r="AQ96" s="50">
        <v>0</v>
      </c>
      <c r="AR96" s="50">
        <v>0</v>
      </c>
      <c r="AS96" s="50">
        <v>0</v>
      </c>
      <c r="AT96" s="50">
        <v>1589198</v>
      </c>
      <c r="AU96" s="50">
        <v>205340.60439531825</v>
      </c>
      <c r="AV96" s="50">
        <v>281860</v>
      </c>
      <c r="AW96" s="50">
        <v>116515.57888418826</v>
      </c>
      <c r="AX96" s="50">
        <v>2076398.6043953183</v>
      </c>
      <c r="AY96" s="50">
        <v>1915838.6043953183</v>
      </c>
      <c r="AZ96" s="50">
        <v>4265</v>
      </c>
      <c r="BA96" s="50">
        <v>2106910</v>
      </c>
      <c r="BB96" s="50">
        <v>191071.39560468169</v>
      </c>
      <c r="BC96" s="50">
        <v>0</v>
      </c>
      <c r="BD96" s="50">
        <v>2267470</v>
      </c>
      <c r="BE96" s="50">
        <v>2267470</v>
      </c>
      <c r="BF96" s="50">
        <v>0</v>
      </c>
      <c r="BG96" s="50">
        <v>2267470</v>
      </c>
      <c r="BH96" s="50">
        <v>2079610</v>
      </c>
      <c r="BI96" s="50">
        <v>2079610</v>
      </c>
      <c r="BJ96" s="50">
        <v>4209.7368421052633</v>
      </c>
      <c r="BK96" s="50">
        <v>4126.4419475655432</v>
      </c>
      <c r="BL96" s="50">
        <v>0.020185645550850721</v>
      </c>
      <c r="BM96" s="50">
        <v>0</v>
      </c>
      <c r="BN96" s="50">
        <v>0</v>
      </c>
      <c r="BO96" s="50">
        <v>2267470</v>
      </c>
      <c r="BP96" s="50">
        <v>4265</v>
      </c>
      <c r="BQ96" s="50" t="s">
        <v>325</v>
      </c>
      <c r="BR96" s="50">
        <v>4590.0202429149795</v>
      </c>
      <c r="BS96" s="50">
        <v>0.024960821666401456</v>
      </c>
      <c r="BT96" s="50">
        <v>-4376.3000000000011</v>
      </c>
      <c r="BU96" s="50">
        <v>2263093.7</v>
      </c>
      <c r="BV96" s="50">
        <v>-4940</v>
      </c>
      <c r="BW96" s="50">
        <v>2258153.7</v>
      </c>
      <c r="BX96" s="50">
        <v>66560</v>
      </c>
      <c r="BY96" s="50">
        <v>2191593.7</v>
      </c>
      <c r="CA96" s="511">
        <f>BO96-BX96</f>
        <v>2200910</v>
      </c>
      <c r="CB96" s="511">
        <f>IF(E96&gt;0,CA96,0)</f>
        <v>2200910</v>
      </c>
      <c r="CC96" s="511">
        <f>IF(F96&gt;0,CA96,0)</f>
        <v>0</v>
      </c>
      <c r="CE96" s="40">
        <v>8732315</v>
      </c>
      <c r="CF96" s="50">
        <v>2267470</v>
      </c>
    </row>
    <row r="97" spans="1:84">
      <c r="A97" s="40">
        <v>110612</v>
      </c>
      <c r="B97" s="40">
        <v>8732018</v>
      </c>
      <c r="C97" s="40" t="s">
        <v>34</v>
      </c>
      <c r="D97" s="507">
        <v>126</v>
      </c>
      <c r="E97" s="507">
        <v>126</v>
      </c>
      <c r="F97" s="507">
        <v>0</v>
      </c>
      <c r="G97" s="50">
        <v>405342</v>
      </c>
      <c r="H97" s="50">
        <v>0</v>
      </c>
      <c r="I97" s="50">
        <v>0</v>
      </c>
      <c r="J97" s="50">
        <v>10340.000000000024</v>
      </c>
      <c r="K97" s="50">
        <v>0</v>
      </c>
      <c r="L97" s="50">
        <v>13570.000000000033</v>
      </c>
      <c r="M97" s="50">
        <v>0</v>
      </c>
      <c r="N97" s="50">
        <v>0</v>
      </c>
      <c r="O97" s="50">
        <v>0</v>
      </c>
      <c r="P97" s="50">
        <v>0</v>
      </c>
      <c r="Q97" s="50">
        <v>0</v>
      </c>
      <c r="R97" s="50">
        <v>0</v>
      </c>
      <c r="S97" s="50">
        <v>0</v>
      </c>
      <c r="T97" s="50">
        <v>0</v>
      </c>
      <c r="U97" s="50">
        <v>0</v>
      </c>
      <c r="V97" s="50">
        <v>0</v>
      </c>
      <c r="W97" s="50">
        <v>0</v>
      </c>
      <c r="X97" s="50">
        <v>0</v>
      </c>
      <c r="Y97" s="50">
        <v>0</v>
      </c>
      <c r="Z97" s="50">
        <v>7054.864864864865</v>
      </c>
      <c r="AA97" s="50">
        <v>0</v>
      </c>
      <c r="AB97" s="50">
        <v>0</v>
      </c>
      <c r="AC97" s="50">
        <v>30619.354838709678</v>
      </c>
      <c r="AD97" s="50">
        <v>0</v>
      </c>
      <c r="AE97" s="50">
        <v>0</v>
      </c>
      <c r="AF97" s="50">
        <v>0</v>
      </c>
      <c r="AG97" s="50">
        <v>121300</v>
      </c>
      <c r="AH97" s="50">
        <v>1485.5140186915798</v>
      </c>
      <c r="AI97" s="50">
        <v>0</v>
      </c>
      <c r="AJ97" s="50">
        <v>0</v>
      </c>
      <c r="AK97" s="50">
        <v>20660.25</v>
      </c>
      <c r="AL97" s="50">
        <v>0</v>
      </c>
      <c r="AM97" s="50">
        <v>0</v>
      </c>
      <c r="AN97" s="50">
        <v>0</v>
      </c>
      <c r="AO97" s="50">
        <v>0</v>
      </c>
      <c r="AP97" s="50">
        <v>0</v>
      </c>
      <c r="AQ97" s="50">
        <v>0</v>
      </c>
      <c r="AR97" s="50">
        <v>0</v>
      </c>
      <c r="AS97" s="50">
        <v>0</v>
      </c>
      <c r="AT97" s="50">
        <v>405342</v>
      </c>
      <c r="AU97" s="50">
        <v>61584.219703574607</v>
      </c>
      <c r="AV97" s="50">
        <v>143445.76401869158</v>
      </c>
      <c r="AW97" s="50">
        <v>30891.667722580649</v>
      </c>
      <c r="AX97" s="50">
        <v>610371.98372226616</v>
      </c>
      <c r="AY97" s="50">
        <v>589711.73372226616</v>
      </c>
      <c r="AZ97" s="50">
        <v>4265</v>
      </c>
      <c r="BA97" s="50">
        <v>537390</v>
      </c>
      <c r="BB97" s="50">
        <v>0</v>
      </c>
      <c r="BC97" s="50">
        <v>0</v>
      </c>
      <c r="BD97" s="50">
        <v>610371.98372226616</v>
      </c>
      <c r="BE97" s="50">
        <v>610371.98372226616</v>
      </c>
      <c r="BF97" s="50">
        <v>0</v>
      </c>
      <c r="BG97" s="50">
        <v>558050.25</v>
      </c>
      <c r="BH97" s="50">
        <v>414604.48598130839</v>
      </c>
      <c r="BI97" s="50">
        <v>466926.21970357455</v>
      </c>
      <c r="BJ97" s="50">
        <v>3705.7636484410677</v>
      </c>
      <c r="BK97" s="50">
        <v>3584.8003446366297</v>
      </c>
      <c r="BL97" s="50">
        <v>0.033743386569747555</v>
      </c>
      <c r="BM97" s="50">
        <v>0</v>
      </c>
      <c r="BN97" s="50">
        <v>0</v>
      </c>
      <c r="BO97" s="50">
        <v>610371.98372226616</v>
      </c>
      <c r="BP97" s="50">
        <v>4680.25185493862</v>
      </c>
      <c r="BQ97" s="50" t="s">
        <v>325</v>
      </c>
      <c r="BR97" s="50">
        <v>4844.2220930338581</v>
      </c>
      <c r="BS97" s="50">
        <v>0.040584136895393863</v>
      </c>
      <c r="BT97" s="50">
        <v>-1135.5</v>
      </c>
      <c r="BU97" s="50">
        <v>609236.48372226616</v>
      </c>
      <c r="BV97" s="50">
        <v>-1260</v>
      </c>
      <c r="BW97" s="50">
        <v>607976.48372226616</v>
      </c>
      <c r="BX97" s="50">
        <v>20660.25</v>
      </c>
      <c r="BY97" s="50">
        <v>587316.23372226616</v>
      </c>
      <c r="CA97" s="511">
        <f>BO97-BX97</f>
        <v>589711.73372226616</v>
      </c>
      <c r="CB97" s="511">
        <f>IF(E97&gt;0,CA97,0)</f>
        <v>589711.73372226616</v>
      </c>
      <c r="CC97" s="511">
        <f>IF(F97&gt;0,CA97,0)</f>
        <v>0</v>
      </c>
      <c r="CE97" s="40">
        <v>8732018</v>
      </c>
      <c r="CF97" s="50">
        <v>610371.98372226616</v>
      </c>
    </row>
    <row r="98" spans="1:84">
      <c r="A98" s="40">
        <v>143870</v>
      </c>
      <c r="B98" s="40">
        <v>8732252</v>
      </c>
      <c r="C98" s="40" t="s">
        <v>207</v>
      </c>
      <c r="D98" s="507">
        <v>172</v>
      </c>
      <c r="E98" s="507">
        <v>172</v>
      </c>
      <c r="F98" s="507">
        <v>0</v>
      </c>
      <c r="G98" s="50">
        <v>553324</v>
      </c>
      <c r="H98" s="50">
        <v>0</v>
      </c>
      <c r="I98" s="50">
        <v>0</v>
      </c>
      <c r="J98" s="50">
        <v>22089.999999999975</v>
      </c>
      <c r="K98" s="50">
        <v>0</v>
      </c>
      <c r="L98" s="50">
        <v>28910.000000000047</v>
      </c>
      <c r="M98" s="50">
        <v>0</v>
      </c>
      <c r="N98" s="50">
        <v>4180.0000000000091</v>
      </c>
      <c r="O98" s="50">
        <v>8909.9999999999964</v>
      </c>
      <c r="P98" s="50">
        <v>2100.0000000000027</v>
      </c>
      <c r="Q98" s="50">
        <v>12420.00000000004</v>
      </c>
      <c r="R98" s="50">
        <v>0</v>
      </c>
      <c r="S98" s="50">
        <v>0</v>
      </c>
      <c r="T98" s="50">
        <v>0</v>
      </c>
      <c r="U98" s="50">
        <v>0</v>
      </c>
      <c r="V98" s="50">
        <v>0</v>
      </c>
      <c r="W98" s="50">
        <v>0</v>
      </c>
      <c r="X98" s="50">
        <v>0</v>
      </c>
      <c r="Y98" s="50">
        <v>0</v>
      </c>
      <c r="Z98" s="50">
        <v>20458.947368421083</v>
      </c>
      <c r="AA98" s="50">
        <v>0</v>
      </c>
      <c r="AB98" s="50">
        <v>0</v>
      </c>
      <c r="AC98" s="50">
        <v>54139.839381320642</v>
      </c>
      <c r="AD98" s="50">
        <v>0</v>
      </c>
      <c r="AE98" s="50">
        <v>0</v>
      </c>
      <c r="AF98" s="50">
        <v>0</v>
      </c>
      <c r="AG98" s="50">
        <v>121300</v>
      </c>
      <c r="AH98" s="50">
        <v>0</v>
      </c>
      <c r="AI98" s="50">
        <v>0</v>
      </c>
      <c r="AJ98" s="50">
        <v>0</v>
      </c>
      <c r="AK98" s="50">
        <v>5095</v>
      </c>
      <c r="AL98" s="50">
        <v>0</v>
      </c>
      <c r="AM98" s="50">
        <v>0</v>
      </c>
      <c r="AN98" s="50">
        <v>0</v>
      </c>
      <c r="AO98" s="50">
        <v>0</v>
      </c>
      <c r="AP98" s="50">
        <v>0</v>
      </c>
      <c r="AQ98" s="50">
        <v>0</v>
      </c>
      <c r="AR98" s="50">
        <v>0</v>
      </c>
      <c r="AS98" s="50">
        <v>0</v>
      </c>
      <c r="AT98" s="50">
        <v>553324</v>
      </c>
      <c r="AU98" s="50">
        <v>153208.78674974179</v>
      </c>
      <c r="AV98" s="50">
        <v>126395</v>
      </c>
      <c r="AW98" s="50">
        <v>66605.202607257612</v>
      </c>
      <c r="AX98" s="50">
        <v>832927.78674974176</v>
      </c>
      <c r="AY98" s="50">
        <v>827832.78674974176</v>
      </c>
      <c r="AZ98" s="50">
        <v>4265</v>
      </c>
      <c r="BA98" s="50">
        <v>733580</v>
      </c>
      <c r="BB98" s="50">
        <v>0</v>
      </c>
      <c r="BC98" s="50">
        <v>0</v>
      </c>
      <c r="BD98" s="50">
        <v>832927.78674974176</v>
      </c>
      <c r="BE98" s="50">
        <v>832927.78674974176</v>
      </c>
      <c r="BF98" s="50">
        <v>0</v>
      </c>
      <c r="BG98" s="50">
        <v>738675</v>
      </c>
      <c r="BH98" s="50">
        <v>612280</v>
      </c>
      <c r="BI98" s="50">
        <v>706532.78674974176</v>
      </c>
      <c r="BJ98" s="50">
        <v>4107.7487601729172</v>
      </c>
      <c r="BK98" s="50">
        <v>4047.1728142857146</v>
      </c>
      <c r="BL98" s="50">
        <v>0.014967472027233813</v>
      </c>
      <c r="BM98" s="50">
        <v>0.0050325279727661872</v>
      </c>
      <c r="BN98" s="50">
        <v>3503.2117885440143</v>
      </c>
      <c r="BO98" s="50">
        <v>836430.99853828573</v>
      </c>
      <c r="BP98" s="50">
        <v>4833.348828710964</v>
      </c>
      <c r="BQ98" s="50" t="s">
        <v>325</v>
      </c>
      <c r="BR98" s="50">
        <v>4862.97092173422</v>
      </c>
      <c r="BS98" s="50">
        <v>0.013219418615130207</v>
      </c>
      <c r="BT98" s="50">
        <v>0</v>
      </c>
      <c r="BU98" s="50">
        <v>836430.99853828573</v>
      </c>
      <c r="BV98" s="50">
        <v>0</v>
      </c>
      <c r="BW98" s="50">
        <v>836430.99853828573</v>
      </c>
      <c r="BX98" s="50">
        <v>5095</v>
      </c>
      <c r="BY98" s="50">
        <v>831335.99853828573</v>
      </c>
      <c r="CA98" s="511">
        <f>BO98-BX98</f>
        <v>831335.99853828573</v>
      </c>
      <c r="CB98" s="511">
        <f>IF(E98&gt;0,CA98,0)</f>
        <v>831335.99853828573</v>
      </c>
      <c r="CC98" s="511">
        <f>IF(F98&gt;0,CA98,0)</f>
        <v>0</v>
      </c>
      <c r="CE98" s="40">
        <v>8732252</v>
      </c>
      <c r="CF98" s="50">
        <v>836430.99853828573</v>
      </c>
    </row>
    <row r="99" spans="1:84">
      <c r="A99" s="40">
        <v>143849</v>
      </c>
      <c r="B99" s="40">
        <v>8732045</v>
      </c>
      <c r="C99" s="40" t="s">
        <v>171</v>
      </c>
      <c r="D99" s="507">
        <v>227</v>
      </c>
      <c r="E99" s="507">
        <v>227</v>
      </c>
      <c r="F99" s="507">
        <v>0</v>
      </c>
      <c r="G99" s="50">
        <v>730259</v>
      </c>
      <c r="H99" s="50">
        <v>0</v>
      </c>
      <c r="I99" s="50">
        <v>0</v>
      </c>
      <c r="J99" s="50">
        <v>30079.999999999956</v>
      </c>
      <c r="K99" s="50">
        <v>0</v>
      </c>
      <c r="L99" s="50">
        <v>41890.000000000022</v>
      </c>
      <c r="M99" s="50">
        <v>0</v>
      </c>
      <c r="N99" s="50">
        <v>7479.9999999999809</v>
      </c>
      <c r="O99" s="50">
        <v>7559.9999999999773</v>
      </c>
      <c r="P99" s="50">
        <v>4620.0000000000018</v>
      </c>
      <c r="Q99" s="50">
        <v>15639.99999999996</v>
      </c>
      <c r="R99" s="50">
        <v>0</v>
      </c>
      <c r="S99" s="50">
        <v>0</v>
      </c>
      <c r="T99" s="50">
        <v>0</v>
      </c>
      <c r="U99" s="50">
        <v>0</v>
      </c>
      <c r="V99" s="50">
        <v>0</v>
      </c>
      <c r="W99" s="50">
        <v>0</v>
      </c>
      <c r="X99" s="50">
        <v>0</v>
      </c>
      <c r="Y99" s="50">
        <v>0</v>
      </c>
      <c r="Z99" s="50">
        <v>11917.500000000002</v>
      </c>
      <c r="AA99" s="50">
        <v>0</v>
      </c>
      <c r="AB99" s="50">
        <v>0</v>
      </c>
      <c r="AC99" s="50">
        <v>97079.169230769228</v>
      </c>
      <c r="AD99" s="50">
        <v>0</v>
      </c>
      <c r="AE99" s="50">
        <v>0</v>
      </c>
      <c r="AF99" s="50">
        <v>0</v>
      </c>
      <c r="AG99" s="50">
        <v>121300</v>
      </c>
      <c r="AH99" s="50">
        <v>0</v>
      </c>
      <c r="AI99" s="50">
        <v>0</v>
      </c>
      <c r="AJ99" s="50">
        <v>0</v>
      </c>
      <c r="AK99" s="50">
        <v>4658.8</v>
      </c>
      <c r="AL99" s="50">
        <v>0</v>
      </c>
      <c r="AM99" s="50">
        <v>0</v>
      </c>
      <c r="AN99" s="50">
        <v>0</v>
      </c>
      <c r="AO99" s="50">
        <v>0</v>
      </c>
      <c r="AP99" s="50">
        <v>0</v>
      </c>
      <c r="AQ99" s="50">
        <v>0</v>
      </c>
      <c r="AR99" s="50">
        <v>0</v>
      </c>
      <c r="AS99" s="50">
        <v>0</v>
      </c>
      <c r="AT99" s="50">
        <v>730259</v>
      </c>
      <c r="AU99" s="50">
        <v>216266.6692307691</v>
      </c>
      <c r="AV99" s="50">
        <v>125958.8</v>
      </c>
      <c r="AW99" s="50">
        <v>96129.536498461472</v>
      </c>
      <c r="AX99" s="50">
        <v>1072484.4692307692</v>
      </c>
      <c r="AY99" s="50">
        <v>1067825.6692307692</v>
      </c>
      <c r="AZ99" s="50">
        <v>4265</v>
      </c>
      <c r="BA99" s="50">
        <v>968155</v>
      </c>
      <c r="BB99" s="50">
        <v>0</v>
      </c>
      <c r="BC99" s="50">
        <v>0</v>
      </c>
      <c r="BD99" s="50">
        <v>1072484.4692307692</v>
      </c>
      <c r="BE99" s="50">
        <v>1072484.4692307692</v>
      </c>
      <c r="BF99" s="50">
        <v>0</v>
      </c>
      <c r="BG99" s="50">
        <v>972813.8</v>
      </c>
      <c r="BH99" s="50">
        <v>846855</v>
      </c>
      <c r="BI99" s="50">
        <v>946525.66923076916</v>
      </c>
      <c r="BJ99" s="50">
        <v>4169.716604540833</v>
      </c>
      <c r="BK99" s="50">
        <v>4048.4639324561404</v>
      </c>
      <c r="BL99" s="50">
        <v>0.029950290803537075</v>
      </c>
      <c r="BM99" s="50">
        <v>0</v>
      </c>
      <c r="BN99" s="50">
        <v>0</v>
      </c>
      <c r="BO99" s="50">
        <v>1072484.4692307692</v>
      </c>
      <c r="BP99" s="50">
        <v>4704.0778380210095</v>
      </c>
      <c r="BQ99" s="50" t="s">
        <v>325</v>
      </c>
      <c r="BR99" s="50">
        <v>4724.6011860386307</v>
      </c>
      <c r="BS99" s="50">
        <v>0.026882996427169292</v>
      </c>
      <c r="BT99" s="50">
        <v>0</v>
      </c>
      <c r="BU99" s="50">
        <v>1072484.4692307692</v>
      </c>
      <c r="BV99" s="50">
        <v>0</v>
      </c>
      <c r="BW99" s="50">
        <v>1072484.4692307692</v>
      </c>
      <c r="BX99" s="50">
        <v>4658.8</v>
      </c>
      <c r="BY99" s="50">
        <v>1067825.6692307692</v>
      </c>
      <c r="CA99" s="511">
        <f>BO99-BX99</f>
        <v>1067825.6692307692</v>
      </c>
      <c r="CB99" s="511">
        <f>IF(E99&gt;0,CA99,0)</f>
        <v>1067825.6692307692</v>
      </c>
      <c r="CC99" s="511">
        <f>IF(F99&gt;0,CA99,0)</f>
        <v>0</v>
      </c>
      <c r="CE99" s="40">
        <v>8732045</v>
      </c>
      <c r="CF99" s="50">
        <v>1072484.4692307692</v>
      </c>
    </row>
    <row r="100" spans="1:84">
      <c r="A100" s="40">
        <v>110796</v>
      </c>
      <c r="B100" s="40">
        <v>8733035</v>
      </c>
      <c r="C100" s="40" t="s">
        <v>107</v>
      </c>
      <c r="D100" s="507">
        <v>153</v>
      </c>
      <c r="E100" s="507">
        <v>153</v>
      </c>
      <c r="F100" s="507">
        <v>0</v>
      </c>
      <c r="G100" s="50">
        <v>492201</v>
      </c>
      <c r="H100" s="50">
        <v>0</v>
      </c>
      <c r="I100" s="50">
        <v>0</v>
      </c>
      <c r="J100" s="50">
        <v>8930.0000000000218</v>
      </c>
      <c r="K100" s="50">
        <v>0</v>
      </c>
      <c r="L100" s="50">
        <v>11210.000000000027</v>
      </c>
      <c r="M100" s="50">
        <v>0</v>
      </c>
      <c r="N100" s="50">
        <v>0</v>
      </c>
      <c r="O100" s="50">
        <v>0</v>
      </c>
      <c r="P100" s="50">
        <v>0</v>
      </c>
      <c r="Q100" s="50">
        <v>0</v>
      </c>
      <c r="R100" s="50">
        <v>0</v>
      </c>
      <c r="S100" s="50">
        <v>0</v>
      </c>
      <c r="T100" s="50">
        <v>0</v>
      </c>
      <c r="U100" s="50">
        <v>0</v>
      </c>
      <c r="V100" s="50">
        <v>0</v>
      </c>
      <c r="W100" s="50">
        <v>0</v>
      </c>
      <c r="X100" s="50">
        <v>0</v>
      </c>
      <c r="Y100" s="50">
        <v>0</v>
      </c>
      <c r="Z100" s="50">
        <v>3087.3214285714271</v>
      </c>
      <c r="AA100" s="50">
        <v>0</v>
      </c>
      <c r="AB100" s="50">
        <v>0</v>
      </c>
      <c r="AC100" s="50">
        <v>29808.620689655174</v>
      </c>
      <c r="AD100" s="50">
        <v>0</v>
      </c>
      <c r="AE100" s="50">
        <v>0</v>
      </c>
      <c r="AF100" s="50">
        <v>0</v>
      </c>
      <c r="AG100" s="50">
        <v>121300</v>
      </c>
      <c r="AH100" s="50">
        <v>0</v>
      </c>
      <c r="AI100" s="50">
        <v>0</v>
      </c>
      <c r="AJ100" s="50">
        <v>0</v>
      </c>
      <c r="AK100" s="50">
        <v>14196</v>
      </c>
      <c r="AL100" s="50">
        <v>0</v>
      </c>
      <c r="AM100" s="50">
        <v>0</v>
      </c>
      <c r="AN100" s="50">
        <v>0</v>
      </c>
      <c r="AO100" s="50">
        <v>0</v>
      </c>
      <c r="AP100" s="50">
        <v>0</v>
      </c>
      <c r="AQ100" s="50">
        <v>0</v>
      </c>
      <c r="AR100" s="50">
        <v>0</v>
      </c>
      <c r="AS100" s="50">
        <v>0</v>
      </c>
      <c r="AT100" s="50">
        <v>492201</v>
      </c>
      <c r="AU100" s="50">
        <v>53035.942118226652</v>
      </c>
      <c r="AV100" s="50">
        <v>135496</v>
      </c>
      <c r="AW100" s="50">
        <v>34341.852820689659</v>
      </c>
      <c r="AX100" s="50">
        <v>680732.94211822667</v>
      </c>
      <c r="AY100" s="50">
        <v>666536.94211822667</v>
      </c>
      <c r="AZ100" s="50">
        <v>4265</v>
      </c>
      <c r="BA100" s="50">
        <v>652545</v>
      </c>
      <c r="BB100" s="50">
        <v>0</v>
      </c>
      <c r="BC100" s="50">
        <v>0</v>
      </c>
      <c r="BD100" s="50">
        <v>680732.94211822667</v>
      </c>
      <c r="BE100" s="50">
        <v>680732.94211822655</v>
      </c>
      <c r="BF100" s="50">
        <v>0</v>
      </c>
      <c r="BG100" s="50">
        <v>666741</v>
      </c>
      <c r="BH100" s="50">
        <v>531245</v>
      </c>
      <c r="BI100" s="50">
        <v>545236.94211822667</v>
      </c>
      <c r="BJ100" s="50">
        <v>3563.6401445635729</v>
      </c>
      <c r="BK100" s="50">
        <v>3482.0012553459123</v>
      </c>
      <c r="BL100" s="50">
        <v>0.023445967772791718</v>
      </c>
      <c r="BM100" s="50">
        <v>0</v>
      </c>
      <c r="BN100" s="50">
        <v>0</v>
      </c>
      <c r="BO100" s="50">
        <v>680732.94211822667</v>
      </c>
      <c r="BP100" s="50">
        <v>4356.4506020799126</v>
      </c>
      <c r="BQ100" s="50" t="s">
        <v>325</v>
      </c>
      <c r="BR100" s="50">
        <v>4449.234915805403</v>
      </c>
      <c r="BS100" s="50">
        <v>0.026546573981784061</v>
      </c>
      <c r="BT100" s="50">
        <v>-1342.95</v>
      </c>
      <c r="BU100" s="50">
        <v>679389.99211822671</v>
      </c>
      <c r="BV100" s="50">
        <v>-1530</v>
      </c>
      <c r="BW100" s="50">
        <v>677859.99211822671</v>
      </c>
      <c r="BX100" s="50">
        <v>14196</v>
      </c>
      <c r="BY100" s="50">
        <v>663663.99211822671</v>
      </c>
      <c r="CA100" s="511">
        <f>BO100-BX100</f>
        <v>666536.94211822667</v>
      </c>
      <c r="CB100" s="511">
        <f>IF(E100&gt;0,CA100,0)</f>
        <v>666536.94211822667</v>
      </c>
      <c r="CC100" s="511">
        <f>IF(F100&gt;0,CA100,0)</f>
        <v>0</v>
      </c>
      <c r="CE100" s="40">
        <v>8733035</v>
      </c>
      <c r="CF100" s="50">
        <v>680732.94211822667</v>
      </c>
    </row>
    <row r="101" spans="1:84">
      <c r="A101" s="40">
        <v>138993</v>
      </c>
      <c r="B101" s="40">
        <v>8732007</v>
      </c>
      <c r="C101" s="40" t="s">
        <v>146</v>
      </c>
      <c r="D101" s="507">
        <v>357</v>
      </c>
      <c r="E101" s="507">
        <v>357</v>
      </c>
      <c r="F101" s="507">
        <v>0</v>
      </c>
      <c r="G101" s="50">
        <v>1148469</v>
      </c>
      <c r="H101" s="50">
        <v>0</v>
      </c>
      <c r="I101" s="50">
        <v>0</v>
      </c>
      <c r="J101" s="50">
        <v>13160</v>
      </c>
      <c r="K101" s="50">
        <v>0</v>
      </c>
      <c r="L101" s="50">
        <v>17110.000000000004</v>
      </c>
      <c r="M101" s="50">
        <v>0</v>
      </c>
      <c r="N101" s="50">
        <v>0</v>
      </c>
      <c r="O101" s="50">
        <v>3240.0000000000036</v>
      </c>
      <c r="P101" s="50">
        <v>0</v>
      </c>
      <c r="Q101" s="50">
        <v>0</v>
      </c>
      <c r="R101" s="50">
        <v>0</v>
      </c>
      <c r="S101" s="50">
        <v>0</v>
      </c>
      <c r="T101" s="50">
        <v>0</v>
      </c>
      <c r="U101" s="50">
        <v>0</v>
      </c>
      <c r="V101" s="50">
        <v>0</v>
      </c>
      <c r="W101" s="50">
        <v>0</v>
      </c>
      <c r="X101" s="50">
        <v>0</v>
      </c>
      <c r="Y101" s="50">
        <v>0</v>
      </c>
      <c r="Z101" s="50">
        <v>24712.201986755019</v>
      </c>
      <c r="AA101" s="50">
        <v>0</v>
      </c>
      <c r="AB101" s="50">
        <v>0</v>
      </c>
      <c r="AC101" s="50">
        <v>99083.157894736825</v>
      </c>
      <c r="AD101" s="50">
        <v>0</v>
      </c>
      <c r="AE101" s="50">
        <v>0</v>
      </c>
      <c r="AF101" s="50">
        <v>0</v>
      </c>
      <c r="AG101" s="50">
        <v>121300</v>
      </c>
      <c r="AH101" s="50">
        <v>0</v>
      </c>
      <c r="AI101" s="50">
        <v>0</v>
      </c>
      <c r="AJ101" s="50">
        <v>0</v>
      </c>
      <c r="AK101" s="50">
        <v>8442.6</v>
      </c>
      <c r="AL101" s="50">
        <v>0</v>
      </c>
      <c r="AM101" s="50">
        <v>0</v>
      </c>
      <c r="AN101" s="50">
        <v>0</v>
      </c>
      <c r="AO101" s="50">
        <v>0</v>
      </c>
      <c r="AP101" s="50">
        <v>0</v>
      </c>
      <c r="AQ101" s="50">
        <v>0</v>
      </c>
      <c r="AR101" s="50">
        <v>0</v>
      </c>
      <c r="AS101" s="50">
        <v>0</v>
      </c>
      <c r="AT101" s="50">
        <v>1148469</v>
      </c>
      <c r="AU101" s="50">
        <v>157305.35988149187</v>
      </c>
      <c r="AV101" s="50">
        <v>129742.6</v>
      </c>
      <c r="AW101" s="50">
        <v>91025.2022736842</v>
      </c>
      <c r="AX101" s="50">
        <v>1435516.959881492</v>
      </c>
      <c r="AY101" s="50">
        <v>1427074.3598814919</v>
      </c>
      <c r="AZ101" s="50">
        <v>4265</v>
      </c>
      <c r="BA101" s="50">
        <v>1522605</v>
      </c>
      <c r="BB101" s="50">
        <v>95530.640118508134</v>
      </c>
      <c r="BC101" s="50">
        <v>0</v>
      </c>
      <c r="BD101" s="50">
        <v>1531047.6</v>
      </c>
      <c r="BE101" s="50">
        <v>1531047.6</v>
      </c>
      <c r="BF101" s="50">
        <v>0</v>
      </c>
      <c r="BG101" s="50">
        <v>1531047.6</v>
      </c>
      <c r="BH101" s="50">
        <v>1401305</v>
      </c>
      <c r="BI101" s="50">
        <v>1401305</v>
      </c>
      <c r="BJ101" s="50">
        <v>3925.2240896358544</v>
      </c>
      <c r="BK101" s="50">
        <v>3827.3837209302324</v>
      </c>
      <c r="BL101" s="50">
        <v>0.025563250470700721</v>
      </c>
      <c r="BM101" s="50">
        <v>0</v>
      </c>
      <c r="BN101" s="50">
        <v>0</v>
      </c>
      <c r="BO101" s="50">
        <v>1531047.6</v>
      </c>
      <c r="BP101" s="50">
        <v>4265</v>
      </c>
      <c r="BQ101" s="50" t="s">
        <v>325</v>
      </c>
      <c r="BR101" s="50">
        <v>4288.6487394957985</v>
      </c>
      <c r="BS101" s="50">
        <v>0.020003674311375841</v>
      </c>
      <c r="BT101" s="50">
        <v>0</v>
      </c>
      <c r="BU101" s="50">
        <v>1531047.6</v>
      </c>
      <c r="BV101" s="50">
        <v>0</v>
      </c>
      <c r="BW101" s="50">
        <v>1531047.6</v>
      </c>
      <c r="BX101" s="50">
        <v>8442.6</v>
      </c>
      <c r="BY101" s="50">
        <v>1522605</v>
      </c>
      <c r="CA101" s="511">
        <f>BO101-BX101</f>
        <v>1522605</v>
      </c>
      <c r="CB101" s="511">
        <f>IF(E101&gt;0,CA101,0)</f>
        <v>1522605</v>
      </c>
      <c r="CC101" s="511">
        <f>IF(F101&gt;0,CA101,0)</f>
        <v>0</v>
      </c>
      <c r="CE101" s="40">
        <v>8732007</v>
      </c>
      <c r="CF101" s="50">
        <v>1531047.6</v>
      </c>
    </row>
    <row r="102" spans="1:84">
      <c r="A102" s="40">
        <v>110673</v>
      </c>
      <c r="B102" s="40">
        <v>8732205</v>
      </c>
      <c r="C102" s="40" t="s">
        <v>63</v>
      </c>
      <c r="D102" s="507">
        <v>95</v>
      </c>
      <c r="E102" s="507">
        <v>95</v>
      </c>
      <c r="F102" s="507">
        <v>0</v>
      </c>
      <c r="G102" s="50">
        <v>305615</v>
      </c>
      <c r="H102" s="50">
        <v>0</v>
      </c>
      <c r="I102" s="50">
        <v>0</v>
      </c>
      <c r="J102" s="50">
        <v>7049.9999999999882</v>
      </c>
      <c r="K102" s="50">
        <v>0</v>
      </c>
      <c r="L102" s="50">
        <v>9440.0000000000018</v>
      </c>
      <c r="M102" s="50">
        <v>0</v>
      </c>
      <c r="N102" s="50">
        <v>0</v>
      </c>
      <c r="O102" s="50">
        <v>0</v>
      </c>
      <c r="P102" s="50">
        <v>0</v>
      </c>
      <c r="Q102" s="50">
        <v>0</v>
      </c>
      <c r="R102" s="50">
        <v>0</v>
      </c>
      <c r="S102" s="50">
        <v>0</v>
      </c>
      <c r="T102" s="50">
        <v>0</v>
      </c>
      <c r="U102" s="50">
        <v>0</v>
      </c>
      <c r="V102" s="50">
        <v>0</v>
      </c>
      <c r="W102" s="50">
        <v>0</v>
      </c>
      <c r="X102" s="50">
        <v>0</v>
      </c>
      <c r="Y102" s="50">
        <v>0</v>
      </c>
      <c r="Z102" s="50">
        <v>0</v>
      </c>
      <c r="AA102" s="50">
        <v>0</v>
      </c>
      <c r="AB102" s="50">
        <v>0</v>
      </c>
      <c r="AC102" s="50">
        <v>20976.436781609198</v>
      </c>
      <c r="AD102" s="50">
        <v>0</v>
      </c>
      <c r="AE102" s="50">
        <v>0</v>
      </c>
      <c r="AF102" s="50">
        <v>0</v>
      </c>
      <c r="AG102" s="50">
        <v>121300</v>
      </c>
      <c r="AH102" s="50">
        <v>0</v>
      </c>
      <c r="AI102" s="50">
        <v>0</v>
      </c>
      <c r="AJ102" s="50">
        <v>0</v>
      </c>
      <c r="AK102" s="50">
        <v>13689</v>
      </c>
      <c r="AL102" s="50">
        <v>0</v>
      </c>
      <c r="AM102" s="50">
        <v>0</v>
      </c>
      <c r="AN102" s="50">
        <v>0</v>
      </c>
      <c r="AO102" s="50">
        <v>0</v>
      </c>
      <c r="AP102" s="50">
        <v>0</v>
      </c>
      <c r="AQ102" s="50">
        <v>0</v>
      </c>
      <c r="AR102" s="50">
        <v>0</v>
      </c>
      <c r="AS102" s="50">
        <v>0</v>
      </c>
      <c r="AT102" s="50">
        <v>305615</v>
      </c>
      <c r="AU102" s="50">
        <v>37466.436781609184</v>
      </c>
      <c r="AV102" s="50">
        <v>134989</v>
      </c>
      <c r="AW102" s="50">
        <v>22461.645770114941</v>
      </c>
      <c r="AX102" s="50">
        <v>478070.4367816092</v>
      </c>
      <c r="AY102" s="50">
        <v>464381.4367816092</v>
      </c>
      <c r="AZ102" s="50">
        <v>4265</v>
      </c>
      <c r="BA102" s="50">
        <v>405175</v>
      </c>
      <c r="BB102" s="50">
        <v>0</v>
      </c>
      <c r="BC102" s="50">
        <v>0</v>
      </c>
      <c r="BD102" s="50">
        <v>478070.4367816092</v>
      </c>
      <c r="BE102" s="50">
        <v>478070.4367816092</v>
      </c>
      <c r="BF102" s="50">
        <v>0</v>
      </c>
      <c r="BG102" s="50">
        <v>418864</v>
      </c>
      <c r="BH102" s="50">
        <v>283875</v>
      </c>
      <c r="BI102" s="50">
        <v>343081.4367816092</v>
      </c>
      <c r="BJ102" s="50">
        <v>3611.3835450695706</v>
      </c>
      <c r="BK102" s="50">
        <v>3499.4218176470586</v>
      </c>
      <c r="BL102" s="50">
        <v>0.031994350283211313</v>
      </c>
      <c r="BM102" s="50">
        <v>0</v>
      </c>
      <c r="BN102" s="50">
        <v>0</v>
      </c>
      <c r="BO102" s="50">
        <v>478070.4367816092</v>
      </c>
      <c r="BP102" s="50">
        <v>4888.225650332728</v>
      </c>
      <c r="BQ102" s="50" t="s">
        <v>325</v>
      </c>
      <c r="BR102" s="50">
        <v>5032.3203871748337</v>
      </c>
      <c r="BS102" s="50">
        <v>0.043434336162870624</v>
      </c>
      <c r="BT102" s="50">
        <v>-848.74999999999977</v>
      </c>
      <c r="BU102" s="50">
        <v>477221.6867816092</v>
      </c>
      <c r="BV102" s="50">
        <v>-950</v>
      </c>
      <c r="BW102" s="50">
        <v>476271.6867816092</v>
      </c>
      <c r="BX102" s="50">
        <v>13689</v>
      </c>
      <c r="BY102" s="50">
        <v>462582.6867816092</v>
      </c>
      <c r="CA102" s="511">
        <f>BO102-BX102</f>
        <v>464381.4367816092</v>
      </c>
      <c r="CB102" s="511">
        <f>IF(E102&gt;0,CA102,0)</f>
        <v>464381.4367816092</v>
      </c>
      <c r="CC102" s="511">
        <f>IF(F102&gt;0,CA102,0)</f>
        <v>0</v>
      </c>
      <c r="CE102" s="40">
        <v>8732205</v>
      </c>
      <c r="CF102" s="50">
        <v>478070.4367816092</v>
      </c>
    </row>
    <row r="103" spans="1:84">
      <c r="A103" s="40">
        <v>110679</v>
      </c>
      <c r="B103" s="40">
        <v>8732211</v>
      </c>
      <c r="C103" s="40" t="s">
        <v>65</v>
      </c>
      <c r="D103" s="507">
        <v>291</v>
      </c>
      <c r="E103" s="507">
        <v>291</v>
      </c>
      <c r="F103" s="507">
        <v>0</v>
      </c>
      <c r="G103" s="50">
        <v>936147</v>
      </c>
      <c r="H103" s="50">
        <v>0</v>
      </c>
      <c r="I103" s="50">
        <v>0</v>
      </c>
      <c r="J103" s="50">
        <v>19739.999999999935</v>
      </c>
      <c r="K103" s="50">
        <v>0</v>
      </c>
      <c r="L103" s="50">
        <v>27139.999999999924</v>
      </c>
      <c r="M103" s="50">
        <v>0</v>
      </c>
      <c r="N103" s="50">
        <v>220.00000000000014</v>
      </c>
      <c r="O103" s="50">
        <v>810.00000000000284</v>
      </c>
      <c r="P103" s="50">
        <v>0</v>
      </c>
      <c r="Q103" s="50">
        <v>0</v>
      </c>
      <c r="R103" s="50">
        <v>0</v>
      </c>
      <c r="S103" s="50">
        <v>0</v>
      </c>
      <c r="T103" s="50">
        <v>0</v>
      </c>
      <c r="U103" s="50">
        <v>0</v>
      </c>
      <c r="V103" s="50">
        <v>0</v>
      </c>
      <c r="W103" s="50">
        <v>0</v>
      </c>
      <c r="X103" s="50">
        <v>0</v>
      </c>
      <c r="Y103" s="50">
        <v>0</v>
      </c>
      <c r="Z103" s="50">
        <v>2641.2048192771003</v>
      </c>
      <c r="AA103" s="50">
        <v>0</v>
      </c>
      <c r="AB103" s="50">
        <v>0</v>
      </c>
      <c r="AC103" s="50">
        <v>76816.844262295082</v>
      </c>
      <c r="AD103" s="50">
        <v>0</v>
      </c>
      <c r="AE103" s="50">
        <v>0</v>
      </c>
      <c r="AF103" s="50">
        <v>0</v>
      </c>
      <c r="AG103" s="50">
        <v>121300</v>
      </c>
      <c r="AH103" s="50">
        <v>0</v>
      </c>
      <c r="AI103" s="50">
        <v>0</v>
      </c>
      <c r="AJ103" s="50">
        <v>0</v>
      </c>
      <c r="AK103" s="50">
        <v>22308</v>
      </c>
      <c r="AL103" s="50">
        <v>0</v>
      </c>
      <c r="AM103" s="50">
        <v>0</v>
      </c>
      <c r="AN103" s="50">
        <v>0</v>
      </c>
      <c r="AO103" s="50">
        <v>0</v>
      </c>
      <c r="AP103" s="50">
        <v>0</v>
      </c>
      <c r="AQ103" s="50">
        <v>0</v>
      </c>
      <c r="AR103" s="50">
        <v>0</v>
      </c>
      <c r="AS103" s="50">
        <v>0</v>
      </c>
      <c r="AT103" s="50">
        <v>936147</v>
      </c>
      <c r="AU103" s="50">
        <v>127368.04908157204</v>
      </c>
      <c r="AV103" s="50">
        <v>143608</v>
      </c>
      <c r="AW103" s="50">
        <v>73467.386654098344</v>
      </c>
      <c r="AX103" s="50">
        <v>1207123.0490815721</v>
      </c>
      <c r="AY103" s="50">
        <v>1184815.0490815721</v>
      </c>
      <c r="AZ103" s="50">
        <v>4265</v>
      </c>
      <c r="BA103" s="50">
        <v>1241115</v>
      </c>
      <c r="BB103" s="50">
        <v>56299.9509184279</v>
      </c>
      <c r="BC103" s="50">
        <v>0</v>
      </c>
      <c r="BD103" s="50">
        <v>1263423</v>
      </c>
      <c r="BE103" s="50">
        <v>1263422.9999999998</v>
      </c>
      <c r="BF103" s="50">
        <v>0</v>
      </c>
      <c r="BG103" s="50">
        <v>1263423</v>
      </c>
      <c r="BH103" s="50">
        <v>1119815</v>
      </c>
      <c r="BI103" s="50">
        <v>1119815</v>
      </c>
      <c r="BJ103" s="50">
        <v>3848.1615120274914</v>
      </c>
      <c r="BK103" s="50">
        <v>3772.9530201342282</v>
      </c>
      <c r="BL103" s="50">
        <v>0.019933588224373817</v>
      </c>
      <c r="BM103" s="50">
        <v>6.6411775626183667E-05</v>
      </c>
      <c r="BN103" s="50">
        <v>72.915436241594335</v>
      </c>
      <c r="BO103" s="50">
        <v>1263495.9154362415</v>
      </c>
      <c r="BP103" s="50">
        <v>4265.2505685094211</v>
      </c>
      <c r="BQ103" s="50" t="s">
        <v>325</v>
      </c>
      <c r="BR103" s="50">
        <v>4341.9103623238543</v>
      </c>
      <c r="BS103" s="50">
        <v>0.020459268024010768</v>
      </c>
      <c r="BT103" s="50">
        <v>-2581.4999999999991</v>
      </c>
      <c r="BU103" s="50">
        <v>1260914.4154362415</v>
      </c>
      <c r="BV103" s="50">
        <v>-2910</v>
      </c>
      <c r="BW103" s="50">
        <v>1258004.4154362415</v>
      </c>
      <c r="BX103" s="50">
        <v>22308</v>
      </c>
      <c r="BY103" s="50">
        <v>1235696.4154362415</v>
      </c>
      <c r="CA103" s="511">
        <f>BO103-BX103</f>
        <v>1241187.9154362415</v>
      </c>
      <c r="CB103" s="511">
        <f>IF(E103&gt;0,CA103,0)</f>
        <v>1241187.9154362415</v>
      </c>
      <c r="CC103" s="511">
        <f>IF(F103&gt;0,CA103,0)</f>
        <v>0</v>
      </c>
      <c r="CE103" s="40">
        <v>8732211</v>
      </c>
      <c r="CF103" s="50">
        <v>1263495.9154362415</v>
      </c>
    </row>
    <row r="104" spans="1:84">
      <c r="A104" s="40">
        <v>137475</v>
      </c>
      <c r="B104" s="40">
        <v>8734503</v>
      </c>
      <c r="C104" s="40" t="s">
        <v>258</v>
      </c>
      <c r="D104" s="507">
        <v>1543</v>
      </c>
      <c r="E104" s="507">
        <v>0</v>
      </c>
      <c r="F104" s="507">
        <v>1543</v>
      </c>
      <c r="G104" s="50">
        <v>0</v>
      </c>
      <c r="H104" s="50">
        <v>4300128</v>
      </c>
      <c r="I104" s="50">
        <v>3041640</v>
      </c>
      <c r="J104" s="50">
        <v>0</v>
      </c>
      <c r="K104" s="50">
        <v>105280.00000000032</v>
      </c>
      <c r="L104" s="50">
        <v>0</v>
      </c>
      <c r="M104" s="50">
        <v>224900.00000000009</v>
      </c>
      <c r="N104" s="50">
        <v>0</v>
      </c>
      <c r="O104" s="50">
        <v>0</v>
      </c>
      <c r="P104" s="50">
        <v>0</v>
      </c>
      <c r="Q104" s="50">
        <v>0</v>
      </c>
      <c r="R104" s="50">
        <v>0</v>
      </c>
      <c r="S104" s="50">
        <v>0</v>
      </c>
      <c r="T104" s="50">
        <v>5763.7354085603292</v>
      </c>
      <c r="U104" s="50">
        <v>17011.024643320354</v>
      </c>
      <c r="V104" s="50">
        <v>26792.363813229567</v>
      </c>
      <c r="W104" s="50">
        <v>11707.58754863817</v>
      </c>
      <c r="X104" s="50">
        <v>0</v>
      </c>
      <c r="Y104" s="50">
        <v>0</v>
      </c>
      <c r="Z104" s="50">
        <v>0</v>
      </c>
      <c r="AA104" s="50">
        <v>4727.88384512683</v>
      </c>
      <c r="AB104" s="50">
        <v>0</v>
      </c>
      <c r="AC104" s="50">
        <v>0</v>
      </c>
      <c r="AD104" s="50">
        <v>645730.69503705658</v>
      </c>
      <c r="AE104" s="50">
        <v>0</v>
      </c>
      <c r="AF104" s="50">
        <v>0</v>
      </c>
      <c r="AG104" s="50">
        <v>121300</v>
      </c>
      <c r="AH104" s="50">
        <v>0</v>
      </c>
      <c r="AI104" s="50">
        <v>0</v>
      </c>
      <c r="AJ104" s="50">
        <v>0</v>
      </c>
      <c r="AK104" s="50">
        <v>67968</v>
      </c>
      <c r="AL104" s="50">
        <v>0</v>
      </c>
      <c r="AM104" s="50">
        <v>0</v>
      </c>
      <c r="AN104" s="50">
        <v>0</v>
      </c>
      <c r="AO104" s="50">
        <v>0</v>
      </c>
      <c r="AP104" s="50">
        <v>0</v>
      </c>
      <c r="AQ104" s="50">
        <v>0</v>
      </c>
      <c r="AR104" s="50">
        <v>0</v>
      </c>
      <c r="AS104" s="50">
        <v>0</v>
      </c>
      <c r="AT104" s="50">
        <v>7341768</v>
      </c>
      <c r="AU104" s="50">
        <v>1041913.2902959322</v>
      </c>
      <c r="AV104" s="50">
        <v>189268</v>
      </c>
      <c r="AW104" s="50">
        <v>624246.906943376</v>
      </c>
      <c r="AX104" s="50">
        <v>8572949.2902959324</v>
      </c>
      <c r="AY104" s="50">
        <v>8504981.2902959324</v>
      </c>
      <c r="AZ104" s="50">
        <v>5525</v>
      </c>
      <c r="BA104" s="50">
        <v>8525075</v>
      </c>
      <c r="BB104" s="50">
        <v>0</v>
      </c>
      <c r="BC104" s="50">
        <v>20093.709704067558</v>
      </c>
      <c r="BD104" s="50">
        <v>8593043</v>
      </c>
      <c r="BE104" s="50">
        <v>0</v>
      </c>
      <c r="BF104" s="50">
        <v>8593043</v>
      </c>
      <c r="BG104" s="50">
        <v>8593043</v>
      </c>
      <c r="BH104" s="50">
        <v>8403775</v>
      </c>
      <c r="BI104" s="50">
        <v>8403775</v>
      </c>
      <c r="BJ104" s="50">
        <v>5446.3869086195718</v>
      </c>
      <c r="BK104" s="50">
        <v>5333.8085676037481</v>
      </c>
      <c r="BL104" s="50">
        <v>0.02110655821050593</v>
      </c>
      <c r="BM104" s="50">
        <v>0</v>
      </c>
      <c r="BN104" s="50">
        <v>0</v>
      </c>
      <c r="BO104" s="50">
        <v>8593043</v>
      </c>
      <c r="BP104" s="50">
        <v>5525</v>
      </c>
      <c r="BQ104" s="50" t="s">
        <v>325</v>
      </c>
      <c r="BR104" s="50">
        <v>5569.0492546986388</v>
      </c>
      <c r="BS104" s="50">
        <v>0.01988012060338562</v>
      </c>
      <c r="BT104" s="50">
        <v>0</v>
      </c>
      <c r="BU104" s="50">
        <v>8593043</v>
      </c>
      <c r="BV104" s="50">
        <v>0</v>
      </c>
      <c r="BW104" s="50">
        <v>8593043</v>
      </c>
      <c r="BX104" s="50">
        <v>67968</v>
      </c>
      <c r="BY104" s="50">
        <v>8525075</v>
      </c>
      <c r="CA104" s="511">
        <f>BO104-BX104</f>
        <v>8525075</v>
      </c>
      <c r="CB104" s="511">
        <f>IF(E104&gt;0,CA104,0)</f>
        <v>0</v>
      </c>
      <c r="CC104" s="511">
        <f>IF(F104&gt;0,CA104,0)</f>
        <v>8525075</v>
      </c>
      <c r="CE104" s="40">
        <v>8734503</v>
      </c>
      <c r="CF104" s="50">
        <v>8593043</v>
      </c>
    </row>
    <row r="105" spans="1:84">
      <c r="A105" s="40">
        <v>139087</v>
      </c>
      <c r="B105" s="40">
        <v>8732318</v>
      </c>
      <c r="C105" s="40" t="s">
        <v>493</v>
      </c>
      <c r="D105" s="507">
        <v>479</v>
      </c>
      <c r="E105" s="507">
        <v>479</v>
      </c>
      <c r="F105" s="507">
        <v>0</v>
      </c>
      <c r="G105" s="50">
        <v>1540943</v>
      </c>
      <c r="H105" s="50">
        <v>0</v>
      </c>
      <c r="I105" s="50">
        <v>0</v>
      </c>
      <c r="J105" s="50">
        <v>23970.000000000036</v>
      </c>
      <c r="K105" s="50">
        <v>0</v>
      </c>
      <c r="L105" s="50">
        <v>32449.999999999964</v>
      </c>
      <c r="M105" s="50">
        <v>0</v>
      </c>
      <c r="N105" s="50">
        <v>665.55789473684206</v>
      </c>
      <c r="O105" s="50">
        <v>4356.3789473684228</v>
      </c>
      <c r="P105" s="50">
        <v>0</v>
      </c>
      <c r="Q105" s="50">
        <v>0</v>
      </c>
      <c r="R105" s="50">
        <v>0</v>
      </c>
      <c r="S105" s="50">
        <v>1290.7789473684197</v>
      </c>
      <c r="T105" s="50">
        <v>0</v>
      </c>
      <c r="U105" s="50">
        <v>0</v>
      </c>
      <c r="V105" s="50">
        <v>0</v>
      </c>
      <c r="W105" s="50">
        <v>0</v>
      </c>
      <c r="X105" s="50">
        <v>0</v>
      </c>
      <c r="Y105" s="50">
        <v>0</v>
      </c>
      <c r="Z105" s="50">
        <v>12243.011904761895</v>
      </c>
      <c r="AA105" s="50">
        <v>0</v>
      </c>
      <c r="AB105" s="50">
        <v>0</v>
      </c>
      <c r="AC105" s="50">
        <v>105038.53465346537</v>
      </c>
      <c r="AD105" s="50">
        <v>0</v>
      </c>
      <c r="AE105" s="50">
        <v>0</v>
      </c>
      <c r="AF105" s="50">
        <v>0</v>
      </c>
      <c r="AG105" s="50">
        <v>121300</v>
      </c>
      <c r="AH105" s="50">
        <v>0</v>
      </c>
      <c r="AI105" s="50">
        <v>0</v>
      </c>
      <c r="AJ105" s="50">
        <v>0</v>
      </c>
      <c r="AK105" s="50">
        <v>22107.2</v>
      </c>
      <c r="AL105" s="50">
        <v>0</v>
      </c>
      <c r="AM105" s="50">
        <v>0</v>
      </c>
      <c r="AN105" s="50">
        <v>0</v>
      </c>
      <c r="AO105" s="50">
        <v>0</v>
      </c>
      <c r="AP105" s="50">
        <v>0</v>
      </c>
      <c r="AQ105" s="50">
        <v>0</v>
      </c>
      <c r="AR105" s="50">
        <v>0</v>
      </c>
      <c r="AS105" s="50">
        <v>0</v>
      </c>
      <c r="AT105" s="50">
        <v>1540943</v>
      </c>
      <c r="AU105" s="50">
        <v>180014.26234770095</v>
      </c>
      <c r="AV105" s="50">
        <v>143407.2</v>
      </c>
      <c r="AW105" s="50">
        <v>115271.82961944761</v>
      </c>
      <c r="AX105" s="50">
        <v>1864364.462347701</v>
      </c>
      <c r="AY105" s="50">
        <v>1842257.262347701</v>
      </c>
      <c r="AZ105" s="50">
        <v>4265</v>
      </c>
      <c r="BA105" s="50">
        <v>2042935</v>
      </c>
      <c r="BB105" s="50">
        <v>200677.737652299</v>
      </c>
      <c r="BC105" s="50">
        <v>0</v>
      </c>
      <c r="BD105" s="50">
        <v>2065042.2</v>
      </c>
      <c r="BE105" s="50">
        <v>2065042.1999999997</v>
      </c>
      <c r="BF105" s="50">
        <v>0</v>
      </c>
      <c r="BG105" s="50">
        <v>2065042.2</v>
      </c>
      <c r="BH105" s="50">
        <v>1921635</v>
      </c>
      <c r="BI105" s="50">
        <v>1921635</v>
      </c>
      <c r="BJ105" s="50">
        <v>4011.7640918580378</v>
      </c>
      <c r="BK105" s="50">
        <v>3901.788990825688</v>
      </c>
      <c r="BL105" s="50">
        <v>0.028185814581704768</v>
      </c>
      <c r="BM105" s="50">
        <v>0</v>
      </c>
      <c r="BN105" s="50">
        <v>0</v>
      </c>
      <c r="BO105" s="50">
        <v>2065042.2</v>
      </c>
      <c r="BP105" s="50">
        <v>4265</v>
      </c>
      <c r="BQ105" s="50" t="s">
        <v>325</v>
      </c>
      <c r="BR105" s="50">
        <v>4311.1528183716073</v>
      </c>
      <c r="BS105" s="50">
        <v>0.019015327011930205</v>
      </c>
      <c r="BT105" s="50">
        <v>0</v>
      </c>
      <c r="BU105" s="50">
        <v>2065042.2</v>
      </c>
      <c r="BV105" s="50">
        <v>0</v>
      </c>
      <c r="BW105" s="50">
        <v>2065042.2</v>
      </c>
      <c r="BX105" s="50">
        <v>22107.2</v>
      </c>
      <c r="BY105" s="50">
        <v>2042935</v>
      </c>
      <c r="CA105" s="511">
        <f>BO105-BX105</f>
        <v>2042935</v>
      </c>
      <c r="CB105" s="511">
        <f>IF(E105&gt;0,CA105,0)</f>
        <v>2042935</v>
      </c>
      <c r="CC105" s="511">
        <f>IF(F105&gt;0,CA105,0)</f>
        <v>0</v>
      </c>
      <c r="CE105" s="40">
        <v>8732318</v>
      </c>
      <c r="CF105" s="50">
        <v>2065042.2</v>
      </c>
    </row>
    <row r="106" spans="1:84">
      <c r="A106" s="40">
        <v>139086</v>
      </c>
      <c r="B106" s="40">
        <v>8732319</v>
      </c>
      <c r="C106" s="40" t="s">
        <v>494</v>
      </c>
      <c r="D106" s="507">
        <v>305</v>
      </c>
      <c r="E106" s="507">
        <v>305</v>
      </c>
      <c r="F106" s="507">
        <v>0</v>
      </c>
      <c r="G106" s="50">
        <v>981185</v>
      </c>
      <c r="H106" s="50">
        <v>0</v>
      </c>
      <c r="I106" s="50">
        <v>0</v>
      </c>
      <c r="J106" s="50">
        <v>16450.000000000036</v>
      </c>
      <c r="K106" s="50">
        <v>0</v>
      </c>
      <c r="L106" s="50">
        <v>21829.999999999989</v>
      </c>
      <c r="M106" s="50">
        <v>0</v>
      </c>
      <c r="N106" s="50">
        <v>220.72368421052659</v>
      </c>
      <c r="O106" s="50">
        <v>2437.9934210526285</v>
      </c>
      <c r="P106" s="50">
        <v>0</v>
      </c>
      <c r="Q106" s="50">
        <v>0</v>
      </c>
      <c r="R106" s="50">
        <v>0</v>
      </c>
      <c r="S106" s="50">
        <v>1284.2105263157891</v>
      </c>
      <c r="T106" s="50">
        <v>0</v>
      </c>
      <c r="U106" s="50">
        <v>0</v>
      </c>
      <c r="V106" s="50">
        <v>0</v>
      </c>
      <c r="W106" s="50">
        <v>0</v>
      </c>
      <c r="X106" s="50">
        <v>0</v>
      </c>
      <c r="Y106" s="50">
        <v>0</v>
      </c>
      <c r="Z106" s="50">
        <v>22786.776859504185</v>
      </c>
      <c r="AA106" s="50">
        <v>0</v>
      </c>
      <c r="AB106" s="50">
        <v>0</v>
      </c>
      <c r="AC106" s="50">
        <v>104196.51162790698</v>
      </c>
      <c r="AD106" s="50">
        <v>0</v>
      </c>
      <c r="AE106" s="50">
        <v>0</v>
      </c>
      <c r="AF106" s="50">
        <v>0</v>
      </c>
      <c r="AG106" s="50">
        <v>121300</v>
      </c>
      <c r="AH106" s="50">
        <v>0</v>
      </c>
      <c r="AI106" s="50">
        <v>0</v>
      </c>
      <c r="AJ106" s="50">
        <v>0</v>
      </c>
      <c r="AK106" s="50">
        <v>5063</v>
      </c>
      <c r="AL106" s="50">
        <v>0</v>
      </c>
      <c r="AM106" s="50">
        <v>0</v>
      </c>
      <c r="AN106" s="50">
        <v>0</v>
      </c>
      <c r="AO106" s="50">
        <v>0</v>
      </c>
      <c r="AP106" s="50">
        <v>0</v>
      </c>
      <c r="AQ106" s="50">
        <v>0</v>
      </c>
      <c r="AR106" s="50">
        <v>0</v>
      </c>
      <c r="AS106" s="50">
        <v>0</v>
      </c>
      <c r="AT106" s="50">
        <v>981185</v>
      </c>
      <c r="AU106" s="50">
        <v>169206.21611899012</v>
      </c>
      <c r="AV106" s="50">
        <v>126363</v>
      </c>
      <c r="AW106" s="50">
        <v>86116.53418115055</v>
      </c>
      <c r="AX106" s="50">
        <v>1276754.2161189902</v>
      </c>
      <c r="AY106" s="50">
        <v>1271691.2161189902</v>
      </c>
      <c r="AZ106" s="50">
        <v>4265</v>
      </c>
      <c r="BA106" s="50">
        <v>1300825</v>
      </c>
      <c r="BB106" s="50">
        <v>29133.783881009789</v>
      </c>
      <c r="BC106" s="50">
        <v>0</v>
      </c>
      <c r="BD106" s="50">
        <v>1305888</v>
      </c>
      <c r="BE106" s="50">
        <v>1305888</v>
      </c>
      <c r="BF106" s="50">
        <v>0</v>
      </c>
      <c r="BG106" s="50">
        <v>1305888</v>
      </c>
      <c r="BH106" s="50">
        <v>1179525</v>
      </c>
      <c r="BI106" s="50">
        <v>1179525</v>
      </c>
      <c r="BJ106" s="50">
        <v>3867.2950819672133</v>
      </c>
      <c r="BK106" s="50">
        <v>3788.7096774193546</v>
      </c>
      <c r="BL106" s="50">
        <v>0.020741996943240675</v>
      </c>
      <c r="BM106" s="50">
        <v>0</v>
      </c>
      <c r="BN106" s="50">
        <v>0</v>
      </c>
      <c r="BO106" s="50">
        <v>1305888</v>
      </c>
      <c r="BP106" s="50">
        <v>4265</v>
      </c>
      <c r="BQ106" s="50" t="s">
        <v>325</v>
      </c>
      <c r="BR106" s="50">
        <v>4281.6</v>
      </c>
      <c r="BS106" s="50">
        <v>0.020319587842839715</v>
      </c>
      <c r="BT106" s="50">
        <v>0</v>
      </c>
      <c r="BU106" s="50">
        <v>1305888</v>
      </c>
      <c r="BV106" s="50">
        <v>0</v>
      </c>
      <c r="BW106" s="50">
        <v>1305888</v>
      </c>
      <c r="BX106" s="50">
        <v>5063</v>
      </c>
      <c r="BY106" s="50">
        <v>1300825</v>
      </c>
      <c r="CA106" s="511">
        <f>BO106-BX106</f>
        <v>1300825</v>
      </c>
      <c r="CB106" s="511">
        <f>IF(E106&gt;0,CA106,0)</f>
        <v>1300825</v>
      </c>
      <c r="CC106" s="511">
        <f>IF(F106&gt;0,CA106,0)</f>
        <v>0</v>
      </c>
      <c r="CE106" s="40">
        <v>8732319</v>
      </c>
      <c r="CF106" s="50">
        <v>1305888</v>
      </c>
    </row>
    <row r="107" spans="1:84">
      <c r="A107" s="40">
        <v>146889</v>
      </c>
      <c r="B107" s="40">
        <v>8733070</v>
      </c>
      <c r="C107" s="40" t="s">
        <v>222</v>
      </c>
      <c r="D107" s="507">
        <v>108</v>
      </c>
      <c r="E107" s="507">
        <v>108</v>
      </c>
      <c r="F107" s="507">
        <v>0</v>
      </c>
      <c r="G107" s="50">
        <v>347436</v>
      </c>
      <c r="H107" s="50">
        <v>0</v>
      </c>
      <c r="I107" s="50">
        <v>0</v>
      </c>
      <c r="J107" s="50">
        <v>5170.0000000000073</v>
      </c>
      <c r="K107" s="50">
        <v>0</v>
      </c>
      <c r="L107" s="50">
        <v>6490.0000000000091</v>
      </c>
      <c r="M107" s="50">
        <v>0</v>
      </c>
      <c r="N107" s="50">
        <v>220.00000000000006</v>
      </c>
      <c r="O107" s="50">
        <v>1079.9999999999989</v>
      </c>
      <c r="P107" s="50">
        <v>0</v>
      </c>
      <c r="Q107" s="50">
        <v>0</v>
      </c>
      <c r="R107" s="50">
        <v>0</v>
      </c>
      <c r="S107" s="50">
        <v>0</v>
      </c>
      <c r="T107" s="50">
        <v>0</v>
      </c>
      <c r="U107" s="50">
        <v>0</v>
      </c>
      <c r="V107" s="50">
        <v>0</v>
      </c>
      <c r="W107" s="50">
        <v>0</v>
      </c>
      <c r="X107" s="50">
        <v>0</v>
      </c>
      <c r="Y107" s="50">
        <v>0</v>
      </c>
      <c r="Z107" s="50">
        <v>663.26086956521715</v>
      </c>
      <c r="AA107" s="50">
        <v>0</v>
      </c>
      <c r="AB107" s="50">
        <v>0</v>
      </c>
      <c r="AC107" s="50">
        <v>29860.851063829785</v>
      </c>
      <c r="AD107" s="50">
        <v>0</v>
      </c>
      <c r="AE107" s="50">
        <v>0</v>
      </c>
      <c r="AF107" s="50">
        <v>0</v>
      </c>
      <c r="AG107" s="50">
        <v>121300</v>
      </c>
      <c r="AH107" s="50">
        <v>30694.259012016009</v>
      </c>
      <c r="AI107" s="50">
        <v>0</v>
      </c>
      <c r="AJ107" s="50">
        <v>0</v>
      </c>
      <c r="AK107" s="50">
        <v>260</v>
      </c>
      <c r="AL107" s="50">
        <v>0</v>
      </c>
      <c r="AM107" s="50">
        <v>0</v>
      </c>
      <c r="AN107" s="50">
        <v>0</v>
      </c>
      <c r="AO107" s="50">
        <v>0</v>
      </c>
      <c r="AP107" s="50">
        <v>0</v>
      </c>
      <c r="AQ107" s="50">
        <v>0</v>
      </c>
      <c r="AR107" s="50">
        <v>0</v>
      </c>
      <c r="AS107" s="50">
        <v>0</v>
      </c>
      <c r="AT107" s="50">
        <v>347436</v>
      </c>
      <c r="AU107" s="50">
        <v>43484.111933395019</v>
      </c>
      <c r="AV107" s="50">
        <v>152254.259012016</v>
      </c>
      <c r="AW107" s="50">
        <v>27909.076348936171</v>
      </c>
      <c r="AX107" s="50">
        <v>543174.370945411</v>
      </c>
      <c r="AY107" s="50">
        <v>542914.370945411</v>
      </c>
      <c r="AZ107" s="50">
        <v>4265</v>
      </c>
      <c r="BA107" s="50">
        <v>460620</v>
      </c>
      <c r="BB107" s="50">
        <v>0</v>
      </c>
      <c r="BC107" s="50">
        <v>0</v>
      </c>
      <c r="BD107" s="50">
        <v>543174.370945411</v>
      </c>
      <c r="BE107" s="50">
        <v>543174.370945411</v>
      </c>
      <c r="BF107" s="50">
        <v>0</v>
      </c>
      <c r="BG107" s="50">
        <v>460880</v>
      </c>
      <c r="BH107" s="50">
        <v>308625.740987984</v>
      </c>
      <c r="BI107" s="50">
        <v>390920.11193339503</v>
      </c>
      <c r="BJ107" s="50">
        <v>3619.630666049954</v>
      </c>
      <c r="BK107" s="50">
        <v>3484.5938152690769</v>
      </c>
      <c r="BL107" s="50">
        <v>0.038752537007085773</v>
      </c>
      <c r="BM107" s="50">
        <v>0</v>
      </c>
      <c r="BN107" s="50">
        <v>0</v>
      </c>
      <c r="BO107" s="50">
        <v>543174.370945411</v>
      </c>
      <c r="BP107" s="50">
        <v>5026.9849161612137</v>
      </c>
      <c r="BQ107" s="50" t="s">
        <v>325</v>
      </c>
      <c r="BR107" s="50">
        <v>5029.3923235686207</v>
      </c>
      <c r="BS107" s="50">
        <v>0.016331007346919169</v>
      </c>
      <c r="BT107" s="50">
        <v>0</v>
      </c>
      <c r="BU107" s="50">
        <v>543174.370945411</v>
      </c>
      <c r="BV107" s="50">
        <v>0</v>
      </c>
      <c r="BW107" s="50">
        <v>543174.370945411</v>
      </c>
      <c r="BX107" s="50">
        <v>260</v>
      </c>
      <c r="BY107" s="50">
        <v>542914.370945411</v>
      </c>
      <c r="CA107" s="511">
        <f>BO107-BX107</f>
        <v>542914.370945411</v>
      </c>
      <c r="CB107" s="511">
        <f>IF(E107&gt;0,CA107,0)</f>
        <v>542914.370945411</v>
      </c>
      <c r="CC107" s="511">
        <f>IF(F107&gt;0,CA107,0)</f>
        <v>0</v>
      </c>
      <c r="CE107" s="40">
        <v>8733070</v>
      </c>
      <c r="CF107" s="50">
        <v>543174.370945411</v>
      </c>
    </row>
    <row r="108" spans="1:84">
      <c r="A108" s="40">
        <v>110817</v>
      </c>
      <c r="B108" s="40">
        <v>8733071</v>
      </c>
      <c r="C108" s="40" t="s">
        <v>119</v>
      </c>
      <c r="D108" s="507">
        <v>197</v>
      </c>
      <c r="E108" s="507">
        <v>197</v>
      </c>
      <c r="F108" s="507">
        <v>0</v>
      </c>
      <c r="G108" s="50">
        <v>633749</v>
      </c>
      <c r="H108" s="50">
        <v>0</v>
      </c>
      <c r="I108" s="50">
        <v>0</v>
      </c>
      <c r="J108" s="50">
        <v>7989.9999999999982</v>
      </c>
      <c r="K108" s="50">
        <v>0</v>
      </c>
      <c r="L108" s="50">
        <v>10619.999999999998</v>
      </c>
      <c r="M108" s="50">
        <v>0</v>
      </c>
      <c r="N108" s="50">
        <v>0</v>
      </c>
      <c r="O108" s="50">
        <v>0</v>
      </c>
      <c r="P108" s="50">
        <v>0</v>
      </c>
      <c r="Q108" s="50">
        <v>0</v>
      </c>
      <c r="R108" s="50">
        <v>0</v>
      </c>
      <c r="S108" s="50">
        <v>0</v>
      </c>
      <c r="T108" s="50">
        <v>0</v>
      </c>
      <c r="U108" s="50">
        <v>0</v>
      </c>
      <c r="V108" s="50">
        <v>0</v>
      </c>
      <c r="W108" s="50">
        <v>0</v>
      </c>
      <c r="X108" s="50">
        <v>0</v>
      </c>
      <c r="Y108" s="50">
        <v>0</v>
      </c>
      <c r="Z108" s="50">
        <v>670.51204819277132</v>
      </c>
      <c r="AA108" s="50">
        <v>0</v>
      </c>
      <c r="AB108" s="50">
        <v>0</v>
      </c>
      <c r="AC108" s="50">
        <v>42219.137931034478</v>
      </c>
      <c r="AD108" s="50">
        <v>0</v>
      </c>
      <c r="AE108" s="50">
        <v>0</v>
      </c>
      <c r="AF108" s="50">
        <v>0</v>
      </c>
      <c r="AG108" s="50">
        <v>121300</v>
      </c>
      <c r="AH108" s="50">
        <v>0</v>
      </c>
      <c r="AI108" s="50">
        <v>0</v>
      </c>
      <c r="AJ108" s="50">
        <v>0</v>
      </c>
      <c r="AK108" s="50">
        <v>19392.75</v>
      </c>
      <c r="AL108" s="50">
        <v>0</v>
      </c>
      <c r="AM108" s="50">
        <v>0</v>
      </c>
      <c r="AN108" s="50">
        <v>0</v>
      </c>
      <c r="AO108" s="50">
        <v>0</v>
      </c>
      <c r="AP108" s="50">
        <v>0</v>
      </c>
      <c r="AQ108" s="50">
        <v>0</v>
      </c>
      <c r="AR108" s="50">
        <v>0</v>
      </c>
      <c r="AS108" s="50">
        <v>0</v>
      </c>
      <c r="AT108" s="50">
        <v>633749</v>
      </c>
      <c r="AU108" s="50">
        <v>61499.649979227244</v>
      </c>
      <c r="AV108" s="50">
        <v>140692.75</v>
      </c>
      <c r="AW108" s="50">
        <v>44951.327937931026</v>
      </c>
      <c r="AX108" s="50">
        <v>835941.39997922722</v>
      </c>
      <c r="AY108" s="50">
        <v>816548.64997922722</v>
      </c>
      <c r="AZ108" s="50">
        <v>4265</v>
      </c>
      <c r="BA108" s="50">
        <v>840205</v>
      </c>
      <c r="BB108" s="50">
        <v>23656.350020772777</v>
      </c>
      <c r="BC108" s="50">
        <v>0</v>
      </c>
      <c r="BD108" s="50">
        <v>859597.75</v>
      </c>
      <c r="BE108" s="50">
        <v>859597.75</v>
      </c>
      <c r="BF108" s="50">
        <v>0</v>
      </c>
      <c r="BG108" s="50">
        <v>859597.75</v>
      </c>
      <c r="BH108" s="50">
        <v>718905</v>
      </c>
      <c r="BI108" s="50">
        <v>718905</v>
      </c>
      <c r="BJ108" s="50">
        <v>3649.263959390863</v>
      </c>
      <c r="BK108" s="50">
        <v>3544.9214659685863</v>
      </c>
      <c r="BL108" s="50">
        <v>0.02943435966747629</v>
      </c>
      <c r="BM108" s="50">
        <v>0</v>
      </c>
      <c r="BN108" s="50">
        <v>0</v>
      </c>
      <c r="BO108" s="50">
        <v>859597.75</v>
      </c>
      <c r="BP108" s="50">
        <v>4265</v>
      </c>
      <c r="BQ108" s="50" t="s">
        <v>325</v>
      </c>
      <c r="BR108" s="50">
        <v>4363.4403553299489</v>
      </c>
      <c r="BS108" s="50">
        <v>0.019130446530555512</v>
      </c>
      <c r="BT108" s="50">
        <v>-1694.4499999999998</v>
      </c>
      <c r="BU108" s="50">
        <v>857903.3</v>
      </c>
      <c r="BV108" s="50">
        <v>-1970</v>
      </c>
      <c r="BW108" s="50">
        <v>855933.3</v>
      </c>
      <c r="BX108" s="50">
        <v>19392.75</v>
      </c>
      <c r="BY108" s="50">
        <v>836540.55</v>
      </c>
      <c r="CA108" s="511">
        <f>BO108-BX108</f>
        <v>840205</v>
      </c>
      <c r="CB108" s="511">
        <f>IF(E108&gt;0,CA108,0)</f>
        <v>840205</v>
      </c>
      <c r="CC108" s="511">
        <f>IF(F108&gt;0,CA108,0)</f>
        <v>0</v>
      </c>
      <c r="CE108" s="40">
        <v>8733071</v>
      </c>
      <c r="CF108" s="50">
        <v>859597.75</v>
      </c>
    </row>
    <row r="109" spans="1:84">
      <c r="A109" s="40">
        <v>110680</v>
      </c>
      <c r="B109" s="40">
        <v>8732212</v>
      </c>
      <c r="C109" s="40" t="s">
        <v>66</v>
      </c>
      <c r="D109" s="507">
        <v>184</v>
      </c>
      <c r="E109" s="507">
        <v>184</v>
      </c>
      <c r="F109" s="507">
        <v>0</v>
      </c>
      <c r="G109" s="50">
        <v>591928</v>
      </c>
      <c r="H109" s="50">
        <v>0</v>
      </c>
      <c r="I109" s="50">
        <v>0</v>
      </c>
      <c r="J109" s="50">
        <v>6579.9999999999964</v>
      </c>
      <c r="K109" s="50">
        <v>0</v>
      </c>
      <c r="L109" s="50">
        <v>8850.0000000000018</v>
      </c>
      <c r="M109" s="50">
        <v>0</v>
      </c>
      <c r="N109" s="50">
        <v>2420.0000000000009</v>
      </c>
      <c r="O109" s="50">
        <v>810.00000000000216</v>
      </c>
      <c r="P109" s="50">
        <v>419.99999999999989</v>
      </c>
      <c r="Q109" s="50">
        <v>459.99999999999983</v>
      </c>
      <c r="R109" s="50">
        <v>0</v>
      </c>
      <c r="S109" s="50">
        <v>0</v>
      </c>
      <c r="T109" s="50">
        <v>0</v>
      </c>
      <c r="U109" s="50">
        <v>0</v>
      </c>
      <c r="V109" s="50">
        <v>0</v>
      </c>
      <c r="W109" s="50">
        <v>0</v>
      </c>
      <c r="X109" s="50">
        <v>0</v>
      </c>
      <c r="Y109" s="50">
        <v>0</v>
      </c>
      <c r="Z109" s="50">
        <v>662.16560509554176</v>
      </c>
      <c r="AA109" s="50">
        <v>0</v>
      </c>
      <c r="AB109" s="50">
        <v>0</v>
      </c>
      <c r="AC109" s="50">
        <v>56705.454545454544</v>
      </c>
      <c r="AD109" s="50">
        <v>0</v>
      </c>
      <c r="AE109" s="50">
        <v>3663.0000000000027</v>
      </c>
      <c r="AF109" s="50">
        <v>0</v>
      </c>
      <c r="AG109" s="50">
        <v>121300</v>
      </c>
      <c r="AH109" s="50">
        <v>0</v>
      </c>
      <c r="AI109" s="50">
        <v>0</v>
      </c>
      <c r="AJ109" s="50">
        <v>0</v>
      </c>
      <c r="AK109" s="50">
        <v>27040</v>
      </c>
      <c r="AL109" s="50">
        <v>0</v>
      </c>
      <c r="AM109" s="50">
        <v>0</v>
      </c>
      <c r="AN109" s="50">
        <v>0</v>
      </c>
      <c r="AO109" s="50">
        <v>0</v>
      </c>
      <c r="AP109" s="50">
        <v>0</v>
      </c>
      <c r="AQ109" s="50">
        <v>0</v>
      </c>
      <c r="AR109" s="50">
        <v>0</v>
      </c>
      <c r="AS109" s="50">
        <v>0</v>
      </c>
      <c r="AT109" s="50">
        <v>591928</v>
      </c>
      <c r="AU109" s="50">
        <v>80570.6201505501</v>
      </c>
      <c r="AV109" s="50">
        <v>148340</v>
      </c>
      <c r="AW109" s="50">
        <v>50470.926963636368</v>
      </c>
      <c r="AX109" s="50">
        <v>820838.62015055</v>
      </c>
      <c r="AY109" s="50">
        <v>793798.62015055</v>
      </c>
      <c r="AZ109" s="50">
        <v>4265</v>
      </c>
      <c r="BA109" s="50">
        <v>784760</v>
      </c>
      <c r="BB109" s="50">
        <v>0</v>
      </c>
      <c r="BC109" s="50">
        <v>0</v>
      </c>
      <c r="BD109" s="50">
        <v>820838.62015055</v>
      </c>
      <c r="BE109" s="50">
        <v>820838.62015055015</v>
      </c>
      <c r="BF109" s="50">
        <v>0</v>
      </c>
      <c r="BG109" s="50">
        <v>811800</v>
      </c>
      <c r="BH109" s="50">
        <v>663460</v>
      </c>
      <c r="BI109" s="50">
        <v>672498.62015055</v>
      </c>
      <c r="BJ109" s="50">
        <v>3654.8838051660327</v>
      </c>
      <c r="BK109" s="50">
        <v>3513.5164835164837</v>
      </c>
      <c r="BL109" s="50">
        <v>0.040235280612106961</v>
      </c>
      <c r="BM109" s="50">
        <v>0</v>
      </c>
      <c r="BN109" s="50">
        <v>0</v>
      </c>
      <c r="BO109" s="50">
        <v>820838.62015055</v>
      </c>
      <c r="BP109" s="50">
        <v>4314.1229356008153</v>
      </c>
      <c r="BQ109" s="50" t="s">
        <v>325</v>
      </c>
      <c r="BR109" s="50">
        <v>4461.0794573399462</v>
      </c>
      <c r="BS109" s="50">
        <v>0.030612415887116384</v>
      </c>
      <c r="BT109" s="50">
        <v>-1573.8999999999999</v>
      </c>
      <c r="BU109" s="50">
        <v>819264.72015055</v>
      </c>
      <c r="BV109" s="50">
        <v>-1840</v>
      </c>
      <c r="BW109" s="50">
        <v>817424.72015055</v>
      </c>
      <c r="BX109" s="50">
        <v>27040</v>
      </c>
      <c r="BY109" s="50">
        <v>790384.72015055</v>
      </c>
      <c r="CA109" s="511">
        <f>BO109-BX109</f>
        <v>793798.62015055</v>
      </c>
      <c r="CB109" s="511">
        <f>IF(E109&gt;0,CA109,0)</f>
        <v>793798.62015055</v>
      </c>
      <c r="CC109" s="511">
        <f>IF(F109&gt;0,CA109,0)</f>
        <v>0</v>
      </c>
      <c r="CE109" s="40">
        <v>8732212</v>
      </c>
      <c r="CF109" s="50">
        <v>820838.62015055</v>
      </c>
    </row>
    <row r="110" spans="1:84">
      <c r="A110" s="40">
        <v>135568</v>
      </c>
      <c r="B110" s="40">
        <v>8733945</v>
      </c>
      <c r="C110" s="40" t="s">
        <v>142</v>
      </c>
      <c r="D110" s="507">
        <v>405</v>
      </c>
      <c r="E110" s="507">
        <v>405</v>
      </c>
      <c r="F110" s="507">
        <v>0</v>
      </c>
      <c r="G110" s="50">
        <v>1302885</v>
      </c>
      <c r="H110" s="50">
        <v>0</v>
      </c>
      <c r="I110" s="50">
        <v>0</v>
      </c>
      <c r="J110" s="50">
        <v>63449.999999999935</v>
      </c>
      <c r="K110" s="50">
        <v>0</v>
      </c>
      <c r="L110" s="50">
        <v>82600</v>
      </c>
      <c r="M110" s="50">
        <v>0</v>
      </c>
      <c r="N110" s="50">
        <v>2227.5</v>
      </c>
      <c r="O110" s="50">
        <v>39365.999999999993</v>
      </c>
      <c r="P110" s="50">
        <v>16159.5</v>
      </c>
      <c r="Q110" s="50">
        <v>22821.75</v>
      </c>
      <c r="R110" s="50">
        <v>0</v>
      </c>
      <c r="S110" s="50">
        <v>0</v>
      </c>
      <c r="T110" s="50">
        <v>0</v>
      </c>
      <c r="U110" s="50">
        <v>0</v>
      </c>
      <c r="V110" s="50">
        <v>0</v>
      </c>
      <c r="W110" s="50">
        <v>0</v>
      </c>
      <c r="X110" s="50">
        <v>0</v>
      </c>
      <c r="Y110" s="50">
        <v>0</v>
      </c>
      <c r="Z110" s="50">
        <v>47228.415697674354</v>
      </c>
      <c r="AA110" s="50">
        <v>0</v>
      </c>
      <c r="AB110" s="50">
        <v>0</v>
      </c>
      <c r="AC110" s="50">
        <v>169287.46081504703</v>
      </c>
      <c r="AD110" s="50">
        <v>0</v>
      </c>
      <c r="AE110" s="50">
        <v>1572.499999999987</v>
      </c>
      <c r="AF110" s="50">
        <v>0</v>
      </c>
      <c r="AG110" s="50">
        <v>121300</v>
      </c>
      <c r="AH110" s="50">
        <v>0</v>
      </c>
      <c r="AI110" s="50">
        <v>0</v>
      </c>
      <c r="AJ110" s="50">
        <v>0</v>
      </c>
      <c r="AK110" s="50">
        <v>36920</v>
      </c>
      <c r="AL110" s="50">
        <v>0</v>
      </c>
      <c r="AM110" s="50">
        <v>0</v>
      </c>
      <c r="AN110" s="50">
        <v>0</v>
      </c>
      <c r="AO110" s="50">
        <v>0</v>
      </c>
      <c r="AP110" s="50">
        <v>0</v>
      </c>
      <c r="AQ110" s="50">
        <v>0</v>
      </c>
      <c r="AR110" s="50">
        <v>0</v>
      </c>
      <c r="AS110" s="50">
        <v>0</v>
      </c>
      <c r="AT110" s="50">
        <v>1302885</v>
      </c>
      <c r="AU110" s="50">
        <v>444713.1265127213</v>
      </c>
      <c r="AV110" s="50">
        <v>158220</v>
      </c>
      <c r="AW110" s="50">
        <v>183561.58047899685</v>
      </c>
      <c r="AX110" s="50">
        <v>1905818.1265127212</v>
      </c>
      <c r="AY110" s="50">
        <v>1868898.1265127212</v>
      </c>
      <c r="AZ110" s="50">
        <v>4265</v>
      </c>
      <c r="BA110" s="50">
        <v>1727325</v>
      </c>
      <c r="BB110" s="50">
        <v>0</v>
      </c>
      <c r="BC110" s="50">
        <v>0</v>
      </c>
      <c r="BD110" s="50">
        <v>1905818.1265127212</v>
      </c>
      <c r="BE110" s="50">
        <v>1905818.1265127212</v>
      </c>
      <c r="BF110" s="50">
        <v>0</v>
      </c>
      <c r="BG110" s="50">
        <v>1764245</v>
      </c>
      <c r="BH110" s="50">
        <v>1606025</v>
      </c>
      <c r="BI110" s="50">
        <v>1747598.1265127212</v>
      </c>
      <c r="BJ110" s="50">
        <v>4315.0571025005465</v>
      </c>
      <c r="BK110" s="50">
        <v>4231.0606268408546</v>
      </c>
      <c r="BL110" s="50">
        <v>0.019852345089748417</v>
      </c>
      <c r="BM110" s="50">
        <v>0.00014765491025158298</v>
      </c>
      <c r="BN110" s="50">
        <v>253.01843523570307</v>
      </c>
      <c r="BO110" s="50">
        <v>1906071.1449479568</v>
      </c>
      <c r="BP110" s="50">
        <v>4615.1880122171769</v>
      </c>
      <c r="BQ110" s="50" t="s">
        <v>325</v>
      </c>
      <c r="BR110" s="50">
        <v>4706.3485060443381</v>
      </c>
      <c r="BS110" s="50">
        <v>0.021591272079446888</v>
      </c>
      <c r="BT110" s="50">
        <v>-3948.7499999999991</v>
      </c>
      <c r="BU110" s="50">
        <v>1902122.3949479568</v>
      </c>
      <c r="BV110" s="50">
        <v>-4050</v>
      </c>
      <c r="BW110" s="50">
        <v>1898072.3949479568</v>
      </c>
      <c r="BX110" s="50">
        <v>36920</v>
      </c>
      <c r="BY110" s="50">
        <v>1861152.3949479568</v>
      </c>
      <c r="CA110" s="511">
        <f>BO110-BX110</f>
        <v>1869151.1449479568</v>
      </c>
      <c r="CB110" s="511">
        <f>IF(E110&gt;0,CA110,0)</f>
        <v>1869151.1449479568</v>
      </c>
      <c r="CC110" s="511">
        <f>IF(F110&gt;0,CA110,0)</f>
        <v>0</v>
      </c>
      <c r="CE110" s="40">
        <v>8733945</v>
      </c>
      <c r="CF110" s="50">
        <v>1906071.1449479568</v>
      </c>
    </row>
    <row r="111" spans="1:84">
      <c r="A111" s="40">
        <v>137826</v>
      </c>
      <c r="B111" s="40">
        <v>8734004</v>
      </c>
      <c r="C111" s="40" t="s">
        <v>239</v>
      </c>
      <c r="D111" s="507">
        <v>1162</v>
      </c>
      <c r="E111" s="507">
        <v>0</v>
      </c>
      <c r="F111" s="507">
        <v>1162</v>
      </c>
      <c r="G111" s="50">
        <v>0</v>
      </c>
      <c r="H111" s="50">
        <v>3288600</v>
      </c>
      <c r="I111" s="50">
        <v>2233944</v>
      </c>
      <c r="J111" s="50">
        <v>0</v>
      </c>
      <c r="K111" s="50">
        <v>54050.000000000015</v>
      </c>
      <c r="L111" s="50">
        <v>0</v>
      </c>
      <c r="M111" s="50">
        <v>130615.00000000007</v>
      </c>
      <c r="N111" s="50">
        <v>0</v>
      </c>
      <c r="O111" s="50">
        <v>0</v>
      </c>
      <c r="P111" s="50">
        <v>0</v>
      </c>
      <c r="Q111" s="50">
        <v>0</v>
      </c>
      <c r="R111" s="50">
        <v>0</v>
      </c>
      <c r="S111" s="50">
        <v>0</v>
      </c>
      <c r="T111" s="50">
        <v>6399.9999999999955</v>
      </c>
      <c r="U111" s="50">
        <v>44199.999999999985</v>
      </c>
      <c r="V111" s="50">
        <v>1189.9999999999993</v>
      </c>
      <c r="W111" s="50">
        <v>0</v>
      </c>
      <c r="X111" s="50">
        <v>0</v>
      </c>
      <c r="Y111" s="50">
        <v>5339.9999999999973</v>
      </c>
      <c r="Z111" s="50">
        <v>0</v>
      </c>
      <c r="AA111" s="50">
        <v>22989.568965517203</v>
      </c>
      <c r="AB111" s="50">
        <v>0</v>
      </c>
      <c r="AC111" s="50">
        <v>0</v>
      </c>
      <c r="AD111" s="50">
        <v>360615.9442388012</v>
      </c>
      <c r="AE111" s="50">
        <v>0</v>
      </c>
      <c r="AF111" s="50">
        <v>0</v>
      </c>
      <c r="AG111" s="50">
        <v>121300</v>
      </c>
      <c r="AH111" s="50">
        <v>0</v>
      </c>
      <c r="AI111" s="50">
        <v>0</v>
      </c>
      <c r="AJ111" s="50">
        <v>0</v>
      </c>
      <c r="AK111" s="50">
        <v>48055</v>
      </c>
      <c r="AL111" s="50">
        <v>0</v>
      </c>
      <c r="AM111" s="50">
        <v>0</v>
      </c>
      <c r="AN111" s="50">
        <v>0</v>
      </c>
      <c r="AO111" s="50">
        <v>0</v>
      </c>
      <c r="AP111" s="50">
        <v>0</v>
      </c>
      <c r="AQ111" s="50">
        <v>0</v>
      </c>
      <c r="AR111" s="50">
        <v>0</v>
      </c>
      <c r="AS111" s="50">
        <v>0</v>
      </c>
      <c r="AT111" s="50">
        <v>5522544</v>
      </c>
      <c r="AU111" s="50">
        <v>625400.51320431847</v>
      </c>
      <c r="AV111" s="50">
        <v>169355</v>
      </c>
      <c r="AW111" s="50">
        <v>430008.3738861715</v>
      </c>
      <c r="AX111" s="50">
        <v>6317299.5132043185</v>
      </c>
      <c r="AY111" s="50">
        <v>6269244.5132043185</v>
      </c>
      <c r="AZ111" s="50">
        <v>5525</v>
      </c>
      <c r="BA111" s="50">
        <v>6420050</v>
      </c>
      <c r="BB111" s="50">
        <v>0</v>
      </c>
      <c r="BC111" s="50">
        <v>150805.48679568153</v>
      </c>
      <c r="BD111" s="50">
        <v>6468105</v>
      </c>
      <c r="BE111" s="50">
        <v>0</v>
      </c>
      <c r="BF111" s="50">
        <v>6468105</v>
      </c>
      <c r="BG111" s="50">
        <v>6468105</v>
      </c>
      <c r="BH111" s="50">
        <v>6298750</v>
      </c>
      <c r="BI111" s="50">
        <v>6298750</v>
      </c>
      <c r="BJ111" s="50">
        <v>5420.6110154905336</v>
      </c>
      <c r="BK111" s="50">
        <v>5308.6897458369849</v>
      </c>
      <c r="BL111" s="50">
        <v>0.021082654103362537</v>
      </c>
      <c r="BM111" s="50">
        <v>0</v>
      </c>
      <c r="BN111" s="50">
        <v>0</v>
      </c>
      <c r="BO111" s="50">
        <v>6468105</v>
      </c>
      <c r="BP111" s="50">
        <v>5525</v>
      </c>
      <c r="BQ111" s="50" t="s">
        <v>325</v>
      </c>
      <c r="BR111" s="50">
        <v>5566.3554216867469</v>
      </c>
      <c r="BS111" s="50">
        <v>0.020017688092252683</v>
      </c>
      <c r="BT111" s="50">
        <v>0</v>
      </c>
      <c r="BU111" s="50">
        <v>6468105</v>
      </c>
      <c r="BV111" s="50">
        <v>0</v>
      </c>
      <c r="BW111" s="50">
        <v>6468105</v>
      </c>
      <c r="BX111" s="50">
        <v>48055</v>
      </c>
      <c r="BY111" s="50">
        <v>6420050</v>
      </c>
      <c r="CA111" s="511">
        <f>BO111-BX111</f>
        <v>6420050</v>
      </c>
      <c r="CB111" s="511">
        <f>IF(E111&gt;0,CA111,0)</f>
        <v>0</v>
      </c>
      <c r="CC111" s="511">
        <f>IF(F111&gt;0,CA111,0)</f>
        <v>6420050</v>
      </c>
      <c r="CE111" s="40">
        <v>8734004</v>
      </c>
      <c r="CF111" s="50">
        <v>6468105</v>
      </c>
    </row>
    <row r="112" spans="1:84">
      <c r="A112" s="40">
        <v>140483</v>
      </c>
      <c r="B112" s="40">
        <v>8732024</v>
      </c>
      <c r="C112" s="40" t="s">
        <v>157</v>
      </c>
      <c r="D112" s="507">
        <v>382</v>
      </c>
      <c r="E112" s="507">
        <v>382</v>
      </c>
      <c r="F112" s="507">
        <v>0</v>
      </c>
      <c r="G112" s="50">
        <v>1228894</v>
      </c>
      <c r="H112" s="50">
        <v>0</v>
      </c>
      <c r="I112" s="50">
        <v>0</v>
      </c>
      <c r="J112" s="50">
        <v>16920.000000000004</v>
      </c>
      <c r="K112" s="50">
        <v>0</v>
      </c>
      <c r="L112" s="50">
        <v>23009.999999999924</v>
      </c>
      <c r="M112" s="50">
        <v>0</v>
      </c>
      <c r="N112" s="50">
        <v>7479.9999999999973</v>
      </c>
      <c r="O112" s="50">
        <v>3509.999999999995</v>
      </c>
      <c r="P112" s="50">
        <v>0</v>
      </c>
      <c r="Q112" s="50">
        <v>0</v>
      </c>
      <c r="R112" s="50">
        <v>0</v>
      </c>
      <c r="S112" s="50">
        <v>0</v>
      </c>
      <c r="T112" s="50">
        <v>0</v>
      </c>
      <c r="U112" s="50">
        <v>0</v>
      </c>
      <c r="V112" s="50">
        <v>0</v>
      </c>
      <c r="W112" s="50">
        <v>0</v>
      </c>
      <c r="X112" s="50">
        <v>0</v>
      </c>
      <c r="Y112" s="50">
        <v>0</v>
      </c>
      <c r="Z112" s="50">
        <v>15619.276315789479</v>
      </c>
      <c r="AA112" s="50">
        <v>0</v>
      </c>
      <c r="AB112" s="50">
        <v>0</v>
      </c>
      <c r="AC112" s="50">
        <v>114147.17325227964</v>
      </c>
      <c r="AD112" s="50">
        <v>0</v>
      </c>
      <c r="AE112" s="50">
        <v>0</v>
      </c>
      <c r="AF112" s="50">
        <v>0</v>
      </c>
      <c r="AG112" s="50">
        <v>121300</v>
      </c>
      <c r="AH112" s="50">
        <v>0</v>
      </c>
      <c r="AI112" s="50">
        <v>0</v>
      </c>
      <c r="AJ112" s="50">
        <v>0</v>
      </c>
      <c r="AK112" s="50">
        <v>6584.6</v>
      </c>
      <c r="AL112" s="50">
        <v>0</v>
      </c>
      <c r="AM112" s="50">
        <v>0</v>
      </c>
      <c r="AN112" s="50">
        <v>0</v>
      </c>
      <c r="AO112" s="50">
        <v>0</v>
      </c>
      <c r="AP112" s="50">
        <v>0</v>
      </c>
      <c r="AQ112" s="50">
        <v>0</v>
      </c>
      <c r="AR112" s="50">
        <v>0</v>
      </c>
      <c r="AS112" s="50">
        <v>0</v>
      </c>
      <c r="AT112" s="50">
        <v>1228894</v>
      </c>
      <c r="AU112" s="50">
        <v>180686.44956806902</v>
      </c>
      <c r="AV112" s="50">
        <v>127884.6</v>
      </c>
      <c r="AW112" s="50">
        <v>105859.15805531913</v>
      </c>
      <c r="AX112" s="50">
        <v>1537465.0495680692</v>
      </c>
      <c r="AY112" s="50">
        <v>1530880.4495680691</v>
      </c>
      <c r="AZ112" s="50">
        <v>4265</v>
      </c>
      <c r="BA112" s="50">
        <v>1629230</v>
      </c>
      <c r="BB112" s="50">
        <v>98349.550431930926</v>
      </c>
      <c r="BC112" s="50">
        <v>0</v>
      </c>
      <c r="BD112" s="50">
        <v>1635814.6</v>
      </c>
      <c r="BE112" s="50">
        <v>1635814.6</v>
      </c>
      <c r="BF112" s="50">
        <v>0</v>
      </c>
      <c r="BG112" s="50">
        <v>1635814.6</v>
      </c>
      <c r="BH112" s="50">
        <v>1507930</v>
      </c>
      <c r="BI112" s="50">
        <v>1507930</v>
      </c>
      <c r="BJ112" s="50">
        <v>3947.4607329842934</v>
      </c>
      <c r="BK112" s="50">
        <v>3837.3446327683614</v>
      </c>
      <c r="BL112" s="50">
        <v>0.028695911041091794</v>
      </c>
      <c r="BM112" s="50">
        <v>0</v>
      </c>
      <c r="BN112" s="50">
        <v>0</v>
      </c>
      <c r="BO112" s="50">
        <v>1635814.6</v>
      </c>
      <c r="BP112" s="50">
        <v>4265</v>
      </c>
      <c r="BQ112" s="50" t="s">
        <v>325</v>
      </c>
      <c r="BR112" s="50">
        <v>4282.23717277487</v>
      </c>
      <c r="BS112" s="50">
        <v>0.019920115407234595</v>
      </c>
      <c r="BT112" s="50">
        <v>0</v>
      </c>
      <c r="BU112" s="50">
        <v>1635814.6</v>
      </c>
      <c r="BV112" s="50">
        <v>0</v>
      </c>
      <c r="BW112" s="50">
        <v>1635814.6</v>
      </c>
      <c r="BX112" s="50">
        <v>6584.6</v>
      </c>
      <c r="BY112" s="50">
        <v>1629230</v>
      </c>
      <c r="CA112" s="511">
        <f>BO112-BX112</f>
        <v>1629230</v>
      </c>
      <c r="CB112" s="511">
        <f>IF(E112&gt;0,CA112,0)</f>
        <v>1629230</v>
      </c>
      <c r="CC112" s="511">
        <f>IF(F112&gt;0,CA112,0)</f>
        <v>0</v>
      </c>
      <c r="CE112" s="40">
        <v>8732024</v>
      </c>
      <c r="CF112" s="50">
        <v>1635814.6</v>
      </c>
    </row>
    <row r="113" spans="1:84">
      <c r="A113" s="40">
        <v>110791</v>
      </c>
      <c r="B113" s="40">
        <v>8733022</v>
      </c>
      <c r="C113" s="40" t="s">
        <v>104</v>
      </c>
      <c r="D113" s="507">
        <v>205</v>
      </c>
      <c r="E113" s="507">
        <v>205</v>
      </c>
      <c r="F113" s="507">
        <v>0</v>
      </c>
      <c r="G113" s="50">
        <v>659485</v>
      </c>
      <c r="H113" s="50">
        <v>0</v>
      </c>
      <c r="I113" s="50">
        <v>0</v>
      </c>
      <c r="J113" s="50">
        <v>15510.000000000044</v>
      </c>
      <c r="K113" s="50">
        <v>0</v>
      </c>
      <c r="L113" s="50">
        <v>19470.000000000055</v>
      </c>
      <c r="M113" s="50">
        <v>0</v>
      </c>
      <c r="N113" s="50">
        <v>0</v>
      </c>
      <c r="O113" s="50">
        <v>0</v>
      </c>
      <c r="P113" s="50">
        <v>0</v>
      </c>
      <c r="Q113" s="50">
        <v>0</v>
      </c>
      <c r="R113" s="50">
        <v>0</v>
      </c>
      <c r="S113" s="50">
        <v>0</v>
      </c>
      <c r="T113" s="50">
        <v>0</v>
      </c>
      <c r="U113" s="50">
        <v>0</v>
      </c>
      <c r="V113" s="50">
        <v>0</v>
      </c>
      <c r="W113" s="50">
        <v>0</v>
      </c>
      <c r="X113" s="50">
        <v>0</v>
      </c>
      <c r="Y113" s="50">
        <v>0</v>
      </c>
      <c r="Z113" s="50">
        <v>1339.0173410404627</v>
      </c>
      <c r="AA113" s="50">
        <v>0</v>
      </c>
      <c r="AB113" s="50">
        <v>0</v>
      </c>
      <c r="AC113" s="50">
        <v>60544.88636363636</v>
      </c>
      <c r="AD113" s="50">
        <v>0</v>
      </c>
      <c r="AE113" s="50">
        <v>0</v>
      </c>
      <c r="AF113" s="50">
        <v>0</v>
      </c>
      <c r="AG113" s="50">
        <v>121300</v>
      </c>
      <c r="AH113" s="50">
        <v>0</v>
      </c>
      <c r="AI113" s="50">
        <v>0</v>
      </c>
      <c r="AJ113" s="50">
        <v>0</v>
      </c>
      <c r="AK113" s="50">
        <v>17871.75</v>
      </c>
      <c r="AL113" s="50">
        <v>0</v>
      </c>
      <c r="AM113" s="50">
        <v>0</v>
      </c>
      <c r="AN113" s="50">
        <v>0</v>
      </c>
      <c r="AO113" s="50">
        <v>0</v>
      </c>
      <c r="AP113" s="50">
        <v>0</v>
      </c>
      <c r="AQ113" s="50">
        <v>0</v>
      </c>
      <c r="AR113" s="50">
        <v>0</v>
      </c>
      <c r="AS113" s="50">
        <v>0</v>
      </c>
      <c r="AT113" s="50">
        <v>659485</v>
      </c>
      <c r="AU113" s="50">
        <v>96863.903704676923</v>
      </c>
      <c r="AV113" s="50">
        <v>139171.75</v>
      </c>
      <c r="AW113" s="50">
        <v>53579.01765909091</v>
      </c>
      <c r="AX113" s="50">
        <v>895520.65370467689</v>
      </c>
      <c r="AY113" s="50">
        <v>877648.90370467689</v>
      </c>
      <c r="AZ113" s="50">
        <v>4265</v>
      </c>
      <c r="BA113" s="50">
        <v>874325</v>
      </c>
      <c r="BB113" s="50">
        <v>0</v>
      </c>
      <c r="BC113" s="50">
        <v>0</v>
      </c>
      <c r="BD113" s="50">
        <v>895520.65370467689</v>
      </c>
      <c r="BE113" s="50">
        <v>895520.65370467678</v>
      </c>
      <c r="BF113" s="50">
        <v>0</v>
      </c>
      <c r="BG113" s="50">
        <v>892196.75</v>
      </c>
      <c r="BH113" s="50">
        <v>753025</v>
      </c>
      <c r="BI113" s="50">
        <v>756348.90370467689</v>
      </c>
      <c r="BJ113" s="50">
        <v>3689.5068473398874</v>
      </c>
      <c r="BK113" s="50">
        <v>3582.463054187192</v>
      </c>
      <c r="BL113" s="50">
        <v>0.029879943361197342</v>
      </c>
      <c r="BM113" s="50">
        <v>0</v>
      </c>
      <c r="BN113" s="50">
        <v>0</v>
      </c>
      <c r="BO113" s="50">
        <v>895520.65370467689</v>
      </c>
      <c r="BP113" s="50">
        <v>4281.2141644130579</v>
      </c>
      <c r="BQ113" s="50" t="s">
        <v>325</v>
      </c>
      <c r="BR113" s="50">
        <v>4368.3934327057414</v>
      </c>
      <c r="BS113" s="50">
        <v>0.023513204708114355</v>
      </c>
      <c r="BT113" s="50">
        <v>-1834.4500000000003</v>
      </c>
      <c r="BU113" s="50">
        <v>893686.20370467694</v>
      </c>
      <c r="BV113" s="50">
        <v>-2050</v>
      </c>
      <c r="BW113" s="50">
        <v>891636.20370467694</v>
      </c>
      <c r="BX113" s="50">
        <v>17871.75</v>
      </c>
      <c r="BY113" s="50">
        <v>873764.45370467694</v>
      </c>
      <c r="CA113" s="511">
        <f>BO113-BX113</f>
        <v>877648.90370467689</v>
      </c>
      <c r="CB113" s="511">
        <f>IF(E113&gt;0,CA113,0)</f>
        <v>877648.90370467689</v>
      </c>
      <c r="CC113" s="511">
        <f>IF(F113&gt;0,CA113,0)</f>
        <v>0</v>
      </c>
      <c r="CE113" s="40">
        <v>8733022</v>
      </c>
      <c r="CF113" s="50">
        <v>895520.65370467689</v>
      </c>
    </row>
    <row r="114" spans="1:84">
      <c r="A114" s="40">
        <v>144537</v>
      </c>
      <c r="B114" s="40">
        <v>8735205</v>
      </c>
      <c r="C114" s="40" t="s">
        <v>234</v>
      </c>
      <c r="D114" s="507">
        <v>420</v>
      </c>
      <c r="E114" s="507">
        <v>420</v>
      </c>
      <c r="F114" s="507">
        <v>0</v>
      </c>
      <c r="G114" s="50">
        <v>1351140</v>
      </c>
      <c r="H114" s="50">
        <v>0</v>
      </c>
      <c r="I114" s="50">
        <v>0</v>
      </c>
      <c r="J114" s="50">
        <v>24440.000000000036</v>
      </c>
      <c r="K114" s="50">
        <v>0</v>
      </c>
      <c r="L114" s="50">
        <v>31860.000000000109</v>
      </c>
      <c r="M114" s="50">
        <v>0</v>
      </c>
      <c r="N114" s="50">
        <v>0</v>
      </c>
      <c r="O114" s="50">
        <v>0</v>
      </c>
      <c r="P114" s="50">
        <v>0</v>
      </c>
      <c r="Q114" s="50">
        <v>0</v>
      </c>
      <c r="R114" s="50">
        <v>0</v>
      </c>
      <c r="S114" s="50">
        <v>0</v>
      </c>
      <c r="T114" s="50">
        <v>0</v>
      </c>
      <c r="U114" s="50">
        <v>0</v>
      </c>
      <c r="V114" s="50">
        <v>0</v>
      </c>
      <c r="W114" s="50">
        <v>0</v>
      </c>
      <c r="X114" s="50">
        <v>0</v>
      </c>
      <c r="Y114" s="50">
        <v>0</v>
      </c>
      <c r="Z114" s="50">
        <v>27685.00000000008</v>
      </c>
      <c r="AA114" s="50">
        <v>0</v>
      </c>
      <c r="AB114" s="50">
        <v>0</v>
      </c>
      <c r="AC114" s="50">
        <v>112405.26315789473</v>
      </c>
      <c r="AD114" s="50">
        <v>0</v>
      </c>
      <c r="AE114" s="50">
        <v>0</v>
      </c>
      <c r="AF114" s="50">
        <v>0</v>
      </c>
      <c r="AG114" s="50">
        <v>121300</v>
      </c>
      <c r="AH114" s="50">
        <v>0</v>
      </c>
      <c r="AI114" s="50">
        <v>0</v>
      </c>
      <c r="AJ114" s="50">
        <v>0</v>
      </c>
      <c r="AK114" s="50">
        <v>10938.4</v>
      </c>
      <c r="AL114" s="50">
        <v>0</v>
      </c>
      <c r="AM114" s="50">
        <v>0</v>
      </c>
      <c r="AN114" s="50">
        <v>0</v>
      </c>
      <c r="AO114" s="50">
        <v>0</v>
      </c>
      <c r="AP114" s="50">
        <v>0</v>
      </c>
      <c r="AQ114" s="50">
        <v>0</v>
      </c>
      <c r="AR114" s="50">
        <v>0</v>
      </c>
      <c r="AS114" s="50">
        <v>0</v>
      </c>
      <c r="AT114" s="50">
        <v>1351140</v>
      </c>
      <c r="AU114" s="50">
        <v>196390.26315789495</v>
      </c>
      <c r="AV114" s="50">
        <v>132238.4</v>
      </c>
      <c r="AW114" s="50">
        <v>104666.41378947369</v>
      </c>
      <c r="AX114" s="50">
        <v>1679768.6631578947</v>
      </c>
      <c r="AY114" s="50">
        <v>1668830.2631578948</v>
      </c>
      <c r="AZ114" s="50">
        <v>4265</v>
      </c>
      <c r="BA114" s="50">
        <v>1791300</v>
      </c>
      <c r="BB114" s="50">
        <v>122469.73684210517</v>
      </c>
      <c r="BC114" s="50">
        <v>0</v>
      </c>
      <c r="BD114" s="50">
        <v>1802238.4</v>
      </c>
      <c r="BE114" s="50">
        <v>1802238.4</v>
      </c>
      <c r="BF114" s="50">
        <v>0</v>
      </c>
      <c r="BG114" s="50">
        <v>1802238.4</v>
      </c>
      <c r="BH114" s="50">
        <v>1670000</v>
      </c>
      <c r="BI114" s="50">
        <v>1670000</v>
      </c>
      <c r="BJ114" s="50">
        <v>3976.1904761904761</v>
      </c>
      <c r="BK114" s="50">
        <v>3895.2582159624412</v>
      </c>
      <c r="BL114" s="50">
        <v>0.020777123297341705</v>
      </c>
      <c r="BM114" s="50">
        <v>0</v>
      </c>
      <c r="BN114" s="50">
        <v>0</v>
      </c>
      <c r="BO114" s="50">
        <v>1802238.4</v>
      </c>
      <c r="BP114" s="50">
        <v>4265</v>
      </c>
      <c r="BQ114" s="50" t="s">
        <v>325</v>
      </c>
      <c r="BR114" s="50">
        <v>4291.04380952381</v>
      </c>
      <c r="BS114" s="50">
        <v>0.020297995855112161</v>
      </c>
      <c r="BT114" s="50">
        <v>0</v>
      </c>
      <c r="BU114" s="50">
        <v>1802238.4</v>
      </c>
      <c r="BV114" s="50">
        <v>0</v>
      </c>
      <c r="BW114" s="50">
        <v>1802238.4</v>
      </c>
      <c r="BX114" s="50">
        <v>10938.4</v>
      </c>
      <c r="BY114" s="50">
        <v>1791300</v>
      </c>
      <c r="CA114" s="511">
        <f>BO114-BX114</f>
        <v>1791300</v>
      </c>
      <c r="CB114" s="511">
        <f>IF(E114&gt;0,CA114,0)</f>
        <v>1791300</v>
      </c>
      <c r="CC114" s="511">
        <f>IF(F114&gt;0,CA114,0)</f>
        <v>0</v>
      </c>
      <c r="CE114" s="40">
        <v>8735205</v>
      </c>
      <c r="CF114" s="50">
        <v>1802238.4</v>
      </c>
    </row>
    <row r="115" spans="1:84">
      <c r="A115" s="40">
        <v>139088</v>
      </c>
      <c r="B115" s="40">
        <v>8732021</v>
      </c>
      <c r="C115" s="40" t="s">
        <v>154</v>
      </c>
      <c r="D115" s="507">
        <v>98</v>
      </c>
      <c r="E115" s="507">
        <v>98</v>
      </c>
      <c r="F115" s="507">
        <v>0</v>
      </c>
      <c r="G115" s="50">
        <v>315266</v>
      </c>
      <c r="H115" s="50">
        <v>0</v>
      </c>
      <c r="I115" s="50">
        <v>0</v>
      </c>
      <c r="J115" s="50">
        <v>4230.0000000000027</v>
      </c>
      <c r="K115" s="50">
        <v>0</v>
      </c>
      <c r="L115" s="50">
        <v>5310.0000000000027</v>
      </c>
      <c r="M115" s="50">
        <v>0</v>
      </c>
      <c r="N115" s="50">
        <v>0</v>
      </c>
      <c r="O115" s="50">
        <v>810.00000000000045</v>
      </c>
      <c r="P115" s="50">
        <v>0</v>
      </c>
      <c r="Q115" s="50">
        <v>0</v>
      </c>
      <c r="R115" s="50">
        <v>0</v>
      </c>
      <c r="S115" s="50">
        <v>0</v>
      </c>
      <c r="T115" s="50">
        <v>0</v>
      </c>
      <c r="U115" s="50">
        <v>0</v>
      </c>
      <c r="V115" s="50">
        <v>0</v>
      </c>
      <c r="W115" s="50">
        <v>0</v>
      </c>
      <c r="X115" s="50">
        <v>0</v>
      </c>
      <c r="Y115" s="50">
        <v>0</v>
      </c>
      <c r="Z115" s="50">
        <v>683.58024691358139</v>
      </c>
      <c r="AA115" s="50">
        <v>0</v>
      </c>
      <c r="AB115" s="50">
        <v>0</v>
      </c>
      <c r="AC115" s="50">
        <v>17258.181818181816</v>
      </c>
      <c r="AD115" s="50">
        <v>0</v>
      </c>
      <c r="AE115" s="50">
        <v>0</v>
      </c>
      <c r="AF115" s="50">
        <v>0</v>
      </c>
      <c r="AG115" s="50">
        <v>121300</v>
      </c>
      <c r="AH115" s="50">
        <v>16165.887850467283</v>
      </c>
      <c r="AI115" s="50">
        <v>0</v>
      </c>
      <c r="AJ115" s="50">
        <v>0</v>
      </c>
      <c r="AK115" s="50">
        <v>1303.2</v>
      </c>
      <c r="AL115" s="50">
        <v>0</v>
      </c>
      <c r="AM115" s="50">
        <v>0</v>
      </c>
      <c r="AN115" s="50">
        <v>0</v>
      </c>
      <c r="AO115" s="50">
        <v>0</v>
      </c>
      <c r="AP115" s="50">
        <v>0</v>
      </c>
      <c r="AQ115" s="50">
        <v>0</v>
      </c>
      <c r="AR115" s="50">
        <v>0</v>
      </c>
      <c r="AS115" s="50">
        <v>0</v>
      </c>
      <c r="AT115" s="50">
        <v>315266</v>
      </c>
      <c r="AU115" s="50">
        <v>28291.762065095405</v>
      </c>
      <c r="AV115" s="50">
        <v>138769.0878504673</v>
      </c>
      <c r="AW115" s="50">
        <v>21673.309745454542</v>
      </c>
      <c r="AX115" s="50">
        <v>482326.84991556272</v>
      </c>
      <c r="AY115" s="50">
        <v>481023.64991556271</v>
      </c>
      <c r="AZ115" s="50">
        <v>4265</v>
      </c>
      <c r="BA115" s="50">
        <v>417970</v>
      </c>
      <c r="BB115" s="50">
        <v>0</v>
      </c>
      <c r="BC115" s="50">
        <v>0</v>
      </c>
      <c r="BD115" s="50">
        <v>482326.84991556272</v>
      </c>
      <c r="BE115" s="50">
        <v>482326.84991556272</v>
      </c>
      <c r="BF115" s="50">
        <v>0</v>
      </c>
      <c r="BG115" s="50">
        <v>419273.2</v>
      </c>
      <c r="BH115" s="50">
        <v>280504.11214953271</v>
      </c>
      <c r="BI115" s="50">
        <v>343557.76206509542</v>
      </c>
      <c r="BJ115" s="50">
        <v>3505.6914496438308</v>
      </c>
      <c r="BK115" s="50">
        <v>3312.5658696758796</v>
      </c>
      <c r="BL115" s="50">
        <v>0.058300902552874408</v>
      </c>
      <c r="BM115" s="50">
        <v>0</v>
      </c>
      <c r="BN115" s="50">
        <v>0</v>
      </c>
      <c r="BO115" s="50">
        <v>482326.84991556272</v>
      </c>
      <c r="BP115" s="50">
        <v>4908.4045909751294</v>
      </c>
      <c r="BQ115" s="50" t="s">
        <v>325</v>
      </c>
      <c r="BR115" s="50">
        <v>4921.7025501588032</v>
      </c>
      <c r="BS115" s="50">
        <v>0.02774575665270218</v>
      </c>
      <c r="BT115" s="50">
        <v>0</v>
      </c>
      <c r="BU115" s="50">
        <v>482326.84991556272</v>
      </c>
      <c r="BV115" s="50">
        <v>0</v>
      </c>
      <c r="BW115" s="50">
        <v>482326.84991556272</v>
      </c>
      <c r="BX115" s="50">
        <v>1303.2</v>
      </c>
      <c r="BY115" s="50">
        <v>481023.64991556271</v>
      </c>
      <c r="CA115" s="511">
        <f>BO115-BX115</f>
        <v>481023.64991556271</v>
      </c>
      <c r="CB115" s="511">
        <f>IF(E115&gt;0,CA115,0)</f>
        <v>481023.64991556271</v>
      </c>
      <c r="CC115" s="511">
        <f>IF(F115&gt;0,CA115,0)</f>
        <v>0</v>
      </c>
      <c r="CE115" s="40">
        <v>8732021</v>
      </c>
      <c r="CF115" s="50">
        <v>482326.84991556272</v>
      </c>
    </row>
    <row r="116" spans="1:84">
      <c r="A116" s="40">
        <v>110771</v>
      </c>
      <c r="B116" s="40">
        <v>8732442</v>
      </c>
      <c r="C116" s="40" t="s">
        <v>89</v>
      </c>
      <c r="D116" s="507">
        <v>120</v>
      </c>
      <c r="E116" s="507">
        <v>120</v>
      </c>
      <c r="F116" s="507">
        <v>0</v>
      </c>
      <c r="G116" s="50">
        <v>386040</v>
      </c>
      <c r="H116" s="50">
        <v>0</v>
      </c>
      <c r="I116" s="50">
        <v>0</v>
      </c>
      <c r="J116" s="50">
        <v>6109.9999999999818</v>
      </c>
      <c r="K116" s="50">
        <v>0</v>
      </c>
      <c r="L116" s="50">
        <v>7669.9999999999773</v>
      </c>
      <c r="M116" s="50">
        <v>0</v>
      </c>
      <c r="N116" s="50">
        <v>665.54621848739373</v>
      </c>
      <c r="O116" s="50">
        <v>0</v>
      </c>
      <c r="P116" s="50">
        <v>0</v>
      </c>
      <c r="Q116" s="50">
        <v>0</v>
      </c>
      <c r="R116" s="50">
        <v>0</v>
      </c>
      <c r="S116" s="50">
        <v>0</v>
      </c>
      <c r="T116" s="50">
        <v>0</v>
      </c>
      <c r="U116" s="50">
        <v>0</v>
      </c>
      <c r="V116" s="50">
        <v>0</v>
      </c>
      <c r="W116" s="50">
        <v>0</v>
      </c>
      <c r="X116" s="50">
        <v>0</v>
      </c>
      <c r="Y116" s="50">
        <v>0</v>
      </c>
      <c r="Z116" s="50">
        <v>1955.7692307692275</v>
      </c>
      <c r="AA116" s="50">
        <v>0</v>
      </c>
      <c r="AB116" s="50">
        <v>0</v>
      </c>
      <c r="AC116" s="50">
        <v>26289.795918367348</v>
      </c>
      <c r="AD116" s="50">
        <v>0</v>
      </c>
      <c r="AE116" s="50">
        <v>0</v>
      </c>
      <c r="AF116" s="50">
        <v>0</v>
      </c>
      <c r="AG116" s="50">
        <v>121300</v>
      </c>
      <c r="AH116" s="50">
        <v>21882.51001335113</v>
      </c>
      <c r="AI116" s="50">
        <v>0</v>
      </c>
      <c r="AJ116" s="50">
        <v>0</v>
      </c>
      <c r="AK116" s="50">
        <v>17238</v>
      </c>
      <c r="AL116" s="50">
        <v>0</v>
      </c>
      <c r="AM116" s="50">
        <v>0</v>
      </c>
      <c r="AN116" s="50">
        <v>0</v>
      </c>
      <c r="AO116" s="50">
        <v>0</v>
      </c>
      <c r="AP116" s="50">
        <v>0</v>
      </c>
      <c r="AQ116" s="50">
        <v>0</v>
      </c>
      <c r="AR116" s="50">
        <v>0</v>
      </c>
      <c r="AS116" s="50">
        <v>0</v>
      </c>
      <c r="AT116" s="50">
        <v>386040</v>
      </c>
      <c r="AU116" s="50">
        <v>42691.111367623933</v>
      </c>
      <c r="AV116" s="50">
        <v>160420.51001335113</v>
      </c>
      <c r="AW116" s="50">
        <v>28216.852319327721</v>
      </c>
      <c r="AX116" s="50">
        <v>589151.621380975</v>
      </c>
      <c r="AY116" s="50">
        <v>571913.621380975</v>
      </c>
      <c r="AZ116" s="50">
        <v>4265</v>
      </c>
      <c r="BA116" s="50">
        <v>511800</v>
      </c>
      <c r="BB116" s="50">
        <v>0</v>
      </c>
      <c r="BC116" s="50">
        <v>0</v>
      </c>
      <c r="BD116" s="50">
        <v>589151.621380975</v>
      </c>
      <c r="BE116" s="50">
        <v>589151.62138097512</v>
      </c>
      <c r="BF116" s="50">
        <v>0</v>
      </c>
      <c r="BG116" s="50">
        <v>529038</v>
      </c>
      <c r="BH116" s="50">
        <v>368617.4899866489</v>
      </c>
      <c r="BI116" s="50">
        <v>428731.1113676239</v>
      </c>
      <c r="BJ116" s="50">
        <v>3572.7592613968659</v>
      </c>
      <c r="BK116" s="50">
        <v>3315.2817154643353</v>
      </c>
      <c r="BL116" s="50">
        <v>0.077663851229146152</v>
      </c>
      <c r="BM116" s="50">
        <v>0</v>
      </c>
      <c r="BN116" s="50">
        <v>0</v>
      </c>
      <c r="BO116" s="50">
        <v>589151.621380975</v>
      </c>
      <c r="BP116" s="50">
        <v>4765.9468448414582</v>
      </c>
      <c r="BQ116" s="50" t="s">
        <v>325</v>
      </c>
      <c r="BR116" s="50">
        <v>4909.5968448414587</v>
      </c>
      <c r="BS116" s="50">
        <v>0.060341384624946759</v>
      </c>
      <c r="BT116" s="50">
        <v>-1044.4499999999998</v>
      </c>
      <c r="BU116" s="50">
        <v>588107.171380975</v>
      </c>
      <c r="BV116" s="50">
        <v>-1200</v>
      </c>
      <c r="BW116" s="50">
        <v>586907.171380975</v>
      </c>
      <c r="BX116" s="50">
        <v>17238</v>
      </c>
      <c r="BY116" s="50">
        <v>569669.171380975</v>
      </c>
      <c r="CA116" s="511">
        <f>BO116-BX116</f>
        <v>571913.621380975</v>
      </c>
      <c r="CB116" s="511">
        <f>IF(E116&gt;0,CA116,0)</f>
        <v>571913.621380975</v>
      </c>
      <c r="CC116" s="511">
        <f>IF(F116&gt;0,CA116,0)</f>
        <v>0</v>
      </c>
      <c r="CE116" s="40">
        <v>8732442</v>
      </c>
      <c r="CF116" s="50">
        <v>589151.621380975</v>
      </c>
    </row>
    <row r="117" spans="1:84">
      <c r="A117" s="40">
        <v>140386</v>
      </c>
      <c r="B117" s="40">
        <v>8732023</v>
      </c>
      <c r="C117" s="40" t="s">
        <v>156</v>
      </c>
      <c r="D117" s="507">
        <v>58</v>
      </c>
      <c r="E117" s="507">
        <v>58</v>
      </c>
      <c r="F117" s="507">
        <v>0</v>
      </c>
      <c r="G117" s="50">
        <v>186586</v>
      </c>
      <c r="H117" s="50">
        <v>0</v>
      </c>
      <c r="I117" s="50">
        <v>0</v>
      </c>
      <c r="J117" s="50">
        <v>5640.0000000000027</v>
      </c>
      <c r="K117" s="50">
        <v>0</v>
      </c>
      <c r="L117" s="50">
        <v>8260.0000000000146</v>
      </c>
      <c r="M117" s="50">
        <v>0</v>
      </c>
      <c r="N117" s="50">
        <v>0</v>
      </c>
      <c r="O117" s="50">
        <v>269.99999999999955</v>
      </c>
      <c r="P117" s="50">
        <v>0</v>
      </c>
      <c r="Q117" s="50">
        <v>0</v>
      </c>
      <c r="R117" s="50">
        <v>0</v>
      </c>
      <c r="S117" s="50">
        <v>0</v>
      </c>
      <c r="T117" s="50">
        <v>0</v>
      </c>
      <c r="U117" s="50">
        <v>0</v>
      </c>
      <c r="V117" s="50">
        <v>0</v>
      </c>
      <c r="W117" s="50">
        <v>0</v>
      </c>
      <c r="X117" s="50">
        <v>0</v>
      </c>
      <c r="Y117" s="50">
        <v>0</v>
      </c>
      <c r="Z117" s="50">
        <v>0</v>
      </c>
      <c r="AA117" s="50">
        <v>0</v>
      </c>
      <c r="AB117" s="50">
        <v>0</v>
      </c>
      <c r="AC117" s="50">
        <v>13902.424242424242</v>
      </c>
      <c r="AD117" s="50">
        <v>0</v>
      </c>
      <c r="AE117" s="50">
        <v>480.99999999999932</v>
      </c>
      <c r="AF117" s="50">
        <v>0</v>
      </c>
      <c r="AG117" s="50">
        <v>121300</v>
      </c>
      <c r="AH117" s="50">
        <v>55000</v>
      </c>
      <c r="AI117" s="50">
        <v>0</v>
      </c>
      <c r="AJ117" s="50">
        <v>0</v>
      </c>
      <c r="AK117" s="50">
        <v>1672.6</v>
      </c>
      <c r="AL117" s="50">
        <v>0</v>
      </c>
      <c r="AM117" s="50">
        <v>0</v>
      </c>
      <c r="AN117" s="50">
        <v>0</v>
      </c>
      <c r="AO117" s="50">
        <v>0</v>
      </c>
      <c r="AP117" s="50">
        <v>0</v>
      </c>
      <c r="AQ117" s="50">
        <v>0</v>
      </c>
      <c r="AR117" s="50">
        <v>0</v>
      </c>
      <c r="AS117" s="50">
        <v>0</v>
      </c>
      <c r="AT117" s="50">
        <v>186586</v>
      </c>
      <c r="AU117" s="50">
        <v>28553.424242424262</v>
      </c>
      <c r="AV117" s="50">
        <v>177972.6</v>
      </c>
      <c r="AW117" s="50">
        <v>14561.54513939394</v>
      </c>
      <c r="AX117" s="50">
        <v>393112.02424242429</v>
      </c>
      <c r="AY117" s="50">
        <v>391439.42424242431</v>
      </c>
      <c r="AZ117" s="50">
        <v>4265</v>
      </c>
      <c r="BA117" s="50">
        <v>247370</v>
      </c>
      <c r="BB117" s="50">
        <v>0</v>
      </c>
      <c r="BC117" s="50">
        <v>0</v>
      </c>
      <c r="BD117" s="50">
        <v>393112.02424242429</v>
      </c>
      <c r="BE117" s="50">
        <v>393112.02424242429</v>
      </c>
      <c r="BF117" s="50">
        <v>0</v>
      </c>
      <c r="BG117" s="50">
        <v>249042.6</v>
      </c>
      <c r="BH117" s="50">
        <v>71070</v>
      </c>
      <c r="BI117" s="50">
        <v>215139.42424242428</v>
      </c>
      <c r="BJ117" s="50">
        <v>3709.3004179728323</v>
      </c>
      <c r="BK117" s="50">
        <v>3274.854336923077</v>
      </c>
      <c r="BL117" s="50">
        <v>0.13266119233197518</v>
      </c>
      <c r="BM117" s="50">
        <v>0</v>
      </c>
      <c r="BN117" s="50">
        <v>0</v>
      </c>
      <c r="BO117" s="50">
        <v>393112.02424242429</v>
      </c>
      <c r="BP117" s="50">
        <v>6748.9555903866258</v>
      </c>
      <c r="BQ117" s="50" t="s">
        <v>325</v>
      </c>
      <c r="BR117" s="50">
        <v>6777.7935214211084</v>
      </c>
      <c r="BS117" s="50">
        <v>0.12720981637762274</v>
      </c>
      <c r="BT117" s="50">
        <v>0</v>
      </c>
      <c r="BU117" s="50">
        <v>393112.02424242429</v>
      </c>
      <c r="BV117" s="50">
        <v>0</v>
      </c>
      <c r="BW117" s="50">
        <v>393112.02424242429</v>
      </c>
      <c r="BX117" s="50">
        <v>1672.6</v>
      </c>
      <c r="BY117" s="50">
        <v>391439.42424242431</v>
      </c>
      <c r="CA117" s="511">
        <f>BO117-BX117</f>
        <v>391439.42424242431</v>
      </c>
      <c r="CB117" s="511">
        <f>IF(E117&gt;0,CA117,0)</f>
        <v>391439.42424242431</v>
      </c>
      <c r="CC117" s="511">
        <f>IF(F117&gt;0,CA117,0)</f>
        <v>0</v>
      </c>
      <c r="CE117" s="40">
        <v>8732023</v>
      </c>
      <c r="CF117" s="50">
        <v>393112.02424242429</v>
      </c>
    </row>
    <row r="118" spans="1:84">
      <c r="A118" s="40">
        <v>110762</v>
      </c>
      <c r="B118" s="40">
        <v>8732331</v>
      </c>
      <c r="C118" s="40" t="s">
        <v>85</v>
      </c>
      <c r="D118" s="507">
        <v>70</v>
      </c>
      <c r="E118" s="507">
        <v>70</v>
      </c>
      <c r="F118" s="507">
        <v>0</v>
      </c>
      <c r="G118" s="50">
        <v>225190</v>
      </c>
      <c r="H118" s="50">
        <v>0</v>
      </c>
      <c r="I118" s="50">
        <v>0</v>
      </c>
      <c r="J118" s="50">
        <v>11280.000000000005</v>
      </c>
      <c r="K118" s="50">
        <v>0</v>
      </c>
      <c r="L118" s="50">
        <v>15339.999999999984</v>
      </c>
      <c r="M118" s="50">
        <v>0</v>
      </c>
      <c r="N118" s="50">
        <v>879.99999999999932</v>
      </c>
      <c r="O118" s="50">
        <v>11880.000000000007</v>
      </c>
      <c r="P118" s="50">
        <v>1260.0000000000014</v>
      </c>
      <c r="Q118" s="50">
        <v>920.0000000000008</v>
      </c>
      <c r="R118" s="50">
        <v>0</v>
      </c>
      <c r="S118" s="50">
        <v>0</v>
      </c>
      <c r="T118" s="50">
        <v>0</v>
      </c>
      <c r="U118" s="50">
        <v>0</v>
      </c>
      <c r="V118" s="50">
        <v>0</v>
      </c>
      <c r="W118" s="50">
        <v>0</v>
      </c>
      <c r="X118" s="50">
        <v>0</v>
      </c>
      <c r="Y118" s="50">
        <v>0</v>
      </c>
      <c r="Z118" s="50">
        <v>2045.6896551724144</v>
      </c>
      <c r="AA118" s="50">
        <v>0</v>
      </c>
      <c r="AB118" s="50">
        <v>0</v>
      </c>
      <c r="AC118" s="50">
        <v>20134.545454545452</v>
      </c>
      <c r="AD118" s="50">
        <v>0</v>
      </c>
      <c r="AE118" s="50">
        <v>3514.9999999999818</v>
      </c>
      <c r="AF118" s="50">
        <v>0</v>
      </c>
      <c r="AG118" s="50">
        <v>121300</v>
      </c>
      <c r="AH118" s="50">
        <v>55000</v>
      </c>
      <c r="AI118" s="50">
        <v>0</v>
      </c>
      <c r="AJ118" s="50">
        <v>0</v>
      </c>
      <c r="AK118" s="50">
        <v>4183.1299999999992</v>
      </c>
      <c r="AL118" s="50">
        <v>0</v>
      </c>
      <c r="AM118" s="50">
        <v>0</v>
      </c>
      <c r="AN118" s="50">
        <v>0</v>
      </c>
      <c r="AO118" s="50">
        <v>0</v>
      </c>
      <c r="AP118" s="50">
        <v>0</v>
      </c>
      <c r="AQ118" s="50">
        <v>0</v>
      </c>
      <c r="AR118" s="50">
        <v>0</v>
      </c>
      <c r="AS118" s="50">
        <v>0</v>
      </c>
      <c r="AT118" s="50">
        <v>225190</v>
      </c>
      <c r="AU118" s="50">
        <v>67255.235109717847</v>
      </c>
      <c r="AV118" s="50">
        <v>180483.13</v>
      </c>
      <c r="AW118" s="50">
        <v>29445.935636363647</v>
      </c>
      <c r="AX118" s="50">
        <v>472928.36510971782</v>
      </c>
      <c r="AY118" s="50">
        <v>468745.23510971782</v>
      </c>
      <c r="AZ118" s="50">
        <v>4265</v>
      </c>
      <c r="BA118" s="50">
        <v>298550</v>
      </c>
      <c r="BB118" s="50">
        <v>0</v>
      </c>
      <c r="BC118" s="50">
        <v>0</v>
      </c>
      <c r="BD118" s="50">
        <v>472928.36510971782</v>
      </c>
      <c r="BE118" s="50">
        <v>472928.36510971788</v>
      </c>
      <c r="BF118" s="50">
        <v>0</v>
      </c>
      <c r="BG118" s="50">
        <v>302733.13</v>
      </c>
      <c r="BH118" s="50">
        <v>122250</v>
      </c>
      <c r="BI118" s="50">
        <v>292445.23510971782</v>
      </c>
      <c r="BJ118" s="50">
        <v>4177.789072995969</v>
      </c>
      <c r="BK118" s="50">
        <v>3494.3544478260869</v>
      </c>
      <c r="BL118" s="50">
        <v>0.19558251327224732</v>
      </c>
      <c r="BM118" s="50">
        <v>0</v>
      </c>
      <c r="BN118" s="50">
        <v>0</v>
      </c>
      <c r="BO118" s="50">
        <v>472928.36510971782</v>
      </c>
      <c r="BP118" s="50">
        <v>6696.3605015673975</v>
      </c>
      <c r="BQ118" s="50" t="s">
        <v>325</v>
      </c>
      <c r="BR118" s="50">
        <v>6756.1195015673975</v>
      </c>
      <c r="BS118" s="50">
        <v>0.12403158406370807</v>
      </c>
      <c r="BT118" s="50">
        <v>-685.6</v>
      </c>
      <c r="BU118" s="50">
        <v>472242.76510971785</v>
      </c>
      <c r="BV118" s="50">
        <v>-700</v>
      </c>
      <c r="BW118" s="50">
        <v>471542.76510971785</v>
      </c>
      <c r="BX118" s="50">
        <v>-2678.12</v>
      </c>
      <c r="BY118" s="50">
        <v>474220.88510971784</v>
      </c>
      <c r="CA118" s="511">
        <f>BO118-BX118</f>
        <v>475606.48510971782</v>
      </c>
      <c r="CB118" s="511">
        <f>IF(E118&gt;0,CA118,0)</f>
        <v>475606.48510971782</v>
      </c>
      <c r="CC118" s="511">
        <f>IF(F118&gt;0,CA118,0)</f>
        <v>0</v>
      </c>
      <c r="CE118" s="40">
        <v>8732331</v>
      </c>
      <c r="CF118" s="50">
        <v>472928.36510971782</v>
      </c>
    </row>
    <row r="119" spans="1:84">
      <c r="A119" s="40">
        <v>110775</v>
      </c>
      <c r="B119" s="40">
        <v>8732446</v>
      </c>
      <c r="C119" s="40" t="s">
        <v>92</v>
      </c>
      <c r="D119" s="507">
        <v>421</v>
      </c>
      <c r="E119" s="507">
        <v>421</v>
      </c>
      <c r="F119" s="507">
        <v>0</v>
      </c>
      <c r="G119" s="50">
        <v>1354357</v>
      </c>
      <c r="H119" s="50">
        <v>0</v>
      </c>
      <c r="I119" s="50">
        <v>0</v>
      </c>
      <c r="J119" s="50">
        <v>82720.000000000087</v>
      </c>
      <c r="K119" s="50">
        <v>0</v>
      </c>
      <c r="L119" s="50">
        <v>107970.0000000001</v>
      </c>
      <c r="M119" s="50">
        <v>0</v>
      </c>
      <c r="N119" s="50">
        <v>18039.999999999985</v>
      </c>
      <c r="O119" s="50">
        <v>58049.999999999993</v>
      </c>
      <c r="P119" s="50">
        <v>0</v>
      </c>
      <c r="Q119" s="50">
        <v>0</v>
      </c>
      <c r="R119" s="50">
        <v>0</v>
      </c>
      <c r="S119" s="50">
        <v>0</v>
      </c>
      <c r="T119" s="50">
        <v>0</v>
      </c>
      <c r="U119" s="50">
        <v>0</v>
      </c>
      <c r="V119" s="50">
        <v>0</v>
      </c>
      <c r="W119" s="50">
        <v>0</v>
      </c>
      <c r="X119" s="50">
        <v>0</v>
      </c>
      <c r="Y119" s="50">
        <v>0</v>
      </c>
      <c r="Z119" s="50">
        <v>54238.447802197792</v>
      </c>
      <c r="AA119" s="50">
        <v>0</v>
      </c>
      <c r="AB119" s="50">
        <v>0</v>
      </c>
      <c r="AC119" s="50">
        <v>161159.34853420194</v>
      </c>
      <c r="AD119" s="50">
        <v>0</v>
      </c>
      <c r="AE119" s="50">
        <v>0</v>
      </c>
      <c r="AF119" s="50">
        <v>0</v>
      </c>
      <c r="AG119" s="50">
        <v>121300</v>
      </c>
      <c r="AH119" s="50">
        <v>0</v>
      </c>
      <c r="AI119" s="50">
        <v>0</v>
      </c>
      <c r="AJ119" s="50">
        <v>0</v>
      </c>
      <c r="AK119" s="50">
        <v>46540</v>
      </c>
      <c r="AL119" s="50">
        <v>0</v>
      </c>
      <c r="AM119" s="50">
        <v>0</v>
      </c>
      <c r="AN119" s="50">
        <v>0</v>
      </c>
      <c r="AO119" s="50">
        <v>0</v>
      </c>
      <c r="AP119" s="50">
        <v>0</v>
      </c>
      <c r="AQ119" s="50">
        <v>0</v>
      </c>
      <c r="AR119" s="50">
        <v>0</v>
      </c>
      <c r="AS119" s="50">
        <v>0</v>
      </c>
      <c r="AT119" s="50">
        <v>1354357</v>
      </c>
      <c r="AU119" s="50">
        <v>482177.79633639986</v>
      </c>
      <c r="AV119" s="50">
        <v>167840</v>
      </c>
      <c r="AW119" s="50">
        <v>183557.06859543972</v>
      </c>
      <c r="AX119" s="50">
        <v>2004374.7963363999</v>
      </c>
      <c r="AY119" s="50">
        <v>1957834.7963363999</v>
      </c>
      <c r="AZ119" s="50">
        <v>4265</v>
      </c>
      <c r="BA119" s="50">
        <v>1795565</v>
      </c>
      <c r="BB119" s="50">
        <v>0</v>
      </c>
      <c r="BC119" s="50">
        <v>0</v>
      </c>
      <c r="BD119" s="50">
        <v>2004374.7963363999</v>
      </c>
      <c r="BE119" s="50">
        <v>2004374.7963363999</v>
      </c>
      <c r="BF119" s="50">
        <v>0</v>
      </c>
      <c r="BG119" s="50">
        <v>1842105</v>
      </c>
      <c r="BH119" s="50">
        <v>1674265</v>
      </c>
      <c r="BI119" s="50">
        <v>1836534.7963363999</v>
      </c>
      <c r="BJ119" s="50">
        <v>4362.315430727791</v>
      </c>
      <c r="BK119" s="50">
        <v>4331.4766906698569</v>
      </c>
      <c r="BL119" s="50">
        <v>0.0071196827918667332</v>
      </c>
      <c r="BM119" s="50">
        <v>0.012880317208133266</v>
      </c>
      <c r="BN119" s="50">
        <v>23487.924171049963</v>
      </c>
      <c r="BO119" s="50">
        <v>2027862.72050745</v>
      </c>
      <c r="BP119" s="50">
        <v>4706.2297399226836</v>
      </c>
      <c r="BQ119" s="50" t="s">
        <v>325</v>
      </c>
      <c r="BR119" s="50">
        <v>4816.77605821247</v>
      </c>
      <c r="BS119" s="50">
        <v>0.017698738468338915</v>
      </c>
      <c r="BT119" s="50">
        <v>-4270.6</v>
      </c>
      <c r="BU119" s="50">
        <v>2023592.1205074498</v>
      </c>
      <c r="BV119" s="50">
        <v>-4210</v>
      </c>
      <c r="BW119" s="50">
        <v>2019382.1205074498</v>
      </c>
      <c r="BX119" s="50">
        <v>46540</v>
      </c>
      <c r="BY119" s="50">
        <v>1972842.1205074498</v>
      </c>
      <c r="CA119" s="511">
        <f>BO119-BX119</f>
        <v>1981322.72050745</v>
      </c>
      <c r="CB119" s="511">
        <f>IF(E119&gt;0,CA119,0)</f>
        <v>1981322.72050745</v>
      </c>
      <c r="CC119" s="511">
        <f>IF(F119&gt;0,CA119,0)</f>
        <v>0</v>
      </c>
      <c r="CE119" s="40">
        <v>8732446</v>
      </c>
      <c r="CF119" s="50">
        <v>2027862.72050745</v>
      </c>
    </row>
    <row r="120" spans="1:84">
      <c r="A120" s="40">
        <v>140888</v>
      </c>
      <c r="B120" s="40">
        <v>8732026</v>
      </c>
      <c r="C120" s="40" t="s">
        <v>159</v>
      </c>
      <c r="D120" s="507">
        <v>385</v>
      </c>
      <c r="E120" s="507">
        <v>385</v>
      </c>
      <c r="F120" s="507">
        <v>0</v>
      </c>
      <c r="G120" s="50">
        <v>1238545</v>
      </c>
      <c r="H120" s="50">
        <v>0</v>
      </c>
      <c r="I120" s="50">
        <v>0</v>
      </c>
      <c r="J120" s="50">
        <v>55929.999999999985</v>
      </c>
      <c r="K120" s="50">
        <v>0</v>
      </c>
      <c r="L120" s="50">
        <v>71389.999999999927</v>
      </c>
      <c r="M120" s="50">
        <v>0</v>
      </c>
      <c r="N120" s="50">
        <v>7919.9999999999982</v>
      </c>
      <c r="O120" s="50">
        <v>39690.000000000015</v>
      </c>
      <c r="P120" s="50">
        <v>420.00000000000045</v>
      </c>
      <c r="Q120" s="50">
        <v>460.00000000000051</v>
      </c>
      <c r="R120" s="50">
        <v>0</v>
      </c>
      <c r="S120" s="50">
        <v>0</v>
      </c>
      <c r="T120" s="50">
        <v>0</v>
      </c>
      <c r="U120" s="50">
        <v>0</v>
      </c>
      <c r="V120" s="50">
        <v>0</v>
      </c>
      <c r="W120" s="50">
        <v>0</v>
      </c>
      <c r="X120" s="50">
        <v>0</v>
      </c>
      <c r="Y120" s="50">
        <v>0</v>
      </c>
      <c r="Z120" s="50">
        <v>20250.075075075078</v>
      </c>
      <c r="AA120" s="50">
        <v>0</v>
      </c>
      <c r="AB120" s="50">
        <v>0</v>
      </c>
      <c r="AC120" s="50">
        <v>137877.38461538462</v>
      </c>
      <c r="AD120" s="50">
        <v>0</v>
      </c>
      <c r="AE120" s="50">
        <v>0</v>
      </c>
      <c r="AF120" s="50">
        <v>0</v>
      </c>
      <c r="AG120" s="50">
        <v>121300</v>
      </c>
      <c r="AH120" s="50">
        <v>0</v>
      </c>
      <c r="AI120" s="50">
        <v>0</v>
      </c>
      <c r="AJ120" s="50">
        <v>0</v>
      </c>
      <c r="AK120" s="50">
        <v>13788.6</v>
      </c>
      <c r="AL120" s="50">
        <v>0</v>
      </c>
      <c r="AM120" s="50">
        <v>0</v>
      </c>
      <c r="AN120" s="50">
        <v>0</v>
      </c>
      <c r="AO120" s="50">
        <v>0</v>
      </c>
      <c r="AP120" s="50">
        <v>0</v>
      </c>
      <c r="AQ120" s="50">
        <v>0</v>
      </c>
      <c r="AR120" s="50">
        <v>0</v>
      </c>
      <c r="AS120" s="50">
        <v>0</v>
      </c>
      <c r="AT120" s="50">
        <v>1238545</v>
      </c>
      <c r="AU120" s="50">
        <v>333937.45969045965</v>
      </c>
      <c r="AV120" s="50">
        <v>135088.6</v>
      </c>
      <c r="AW120" s="50">
        <v>146634.42056923077</v>
      </c>
      <c r="AX120" s="50">
        <v>1707571.0596904596</v>
      </c>
      <c r="AY120" s="50">
        <v>1693782.4596904595</v>
      </c>
      <c r="AZ120" s="50">
        <v>4265</v>
      </c>
      <c r="BA120" s="50">
        <v>1642025</v>
      </c>
      <c r="BB120" s="50">
        <v>0</v>
      </c>
      <c r="BC120" s="50">
        <v>0</v>
      </c>
      <c r="BD120" s="50">
        <v>1707571.0596904596</v>
      </c>
      <c r="BE120" s="50">
        <v>1707571.0596904596</v>
      </c>
      <c r="BF120" s="50">
        <v>0</v>
      </c>
      <c r="BG120" s="50">
        <v>1655813.6</v>
      </c>
      <c r="BH120" s="50">
        <v>1520725</v>
      </c>
      <c r="BI120" s="50">
        <v>1572482.4596904595</v>
      </c>
      <c r="BJ120" s="50">
        <v>4084.3700251700247</v>
      </c>
      <c r="BK120" s="50">
        <v>3925.39460388601</v>
      </c>
      <c r="BL120" s="50">
        <v>0.0404992204163715</v>
      </c>
      <c r="BM120" s="50">
        <v>0</v>
      </c>
      <c r="BN120" s="50">
        <v>0</v>
      </c>
      <c r="BO120" s="50">
        <v>1707571.0596904596</v>
      </c>
      <c r="BP120" s="50">
        <v>4399.43496023496</v>
      </c>
      <c r="BQ120" s="50" t="s">
        <v>325</v>
      </c>
      <c r="BR120" s="50">
        <v>4435.2495056895059</v>
      </c>
      <c r="BS120" s="50">
        <v>0.037396674402474295</v>
      </c>
      <c r="BT120" s="50">
        <v>0</v>
      </c>
      <c r="BU120" s="50">
        <v>1707571.0596904596</v>
      </c>
      <c r="BV120" s="50">
        <v>0</v>
      </c>
      <c r="BW120" s="50">
        <v>1707571.0596904596</v>
      </c>
      <c r="BX120" s="50">
        <v>13788.6</v>
      </c>
      <c r="BY120" s="50">
        <v>1693782.4596904595</v>
      </c>
      <c r="CA120" s="511">
        <f>BO120-BX120</f>
        <v>1693782.4596904595</v>
      </c>
      <c r="CB120" s="511">
        <f>IF(E120&gt;0,CA120,0)</f>
        <v>1693782.4596904595</v>
      </c>
      <c r="CC120" s="511">
        <f>IF(F120&gt;0,CA120,0)</f>
        <v>0</v>
      </c>
      <c r="CE120" s="40">
        <v>8732026</v>
      </c>
      <c r="CF120" s="50">
        <v>1707571.0596904596</v>
      </c>
    </row>
    <row r="121" spans="1:84">
      <c r="A121" s="40">
        <v>145804</v>
      </c>
      <c r="B121" s="40">
        <v>8733387</v>
      </c>
      <c r="C121" s="40" t="s">
        <v>230</v>
      </c>
      <c r="D121" s="507">
        <v>390</v>
      </c>
      <c r="E121" s="507">
        <v>390</v>
      </c>
      <c r="F121" s="507">
        <v>0</v>
      </c>
      <c r="G121" s="50">
        <v>1254630</v>
      </c>
      <c r="H121" s="50">
        <v>0</v>
      </c>
      <c r="I121" s="50">
        <v>0</v>
      </c>
      <c r="J121" s="50">
        <v>14099.999999999995</v>
      </c>
      <c r="K121" s="50">
        <v>0</v>
      </c>
      <c r="L121" s="50">
        <v>19469.999999999996</v>
      </c>
      <c r="M121" s="50">
        <v>0</v>
      </c>
      <c r="N121" s="50">
        <v>13013.36760925447</v>
      </c>
      <c r="O121" s="50">
        <v>4601.7994858611837</v>
      </c>
      <c r="P121" s="50">
        <v>0</v>
      </c>
      <c r="Q121" s="50">
        <v>0</v>
      </c>
      <c r="R121" s="50">
        <v>0</v>
      </c>
      <c r="S121" s="50">
        <v>0</v>
      </c>
      <c r="T121" s="50">
        <v>0</v>
      </c>
      <c r="U121" s="50">
        <v>0</v>
      </c>
      <c r="V121" s="50">
        <v>0</v>
      </c>
      <c r="W121" s="50">
        <v>0</v>
      </c>
      <c r="X121" s="50">
        <v>0</v>
      </c>
      <c r="Y121" s="50">
        <v>0</v>
      </c>
      <c r="Z121" s="50">
        <v>9895.9580838323418</v>
      </c>
      <c r="AA121" s="50">
        <v>0</v>
      </c>
      <c r="AB121" s="50">
        <v>0</v>
      </c>
      <c r="AC121" s="50">
        <v>95212.962962962949</v>
      </c>
      <c r="AD121" s="50">
        <v>0</v>
      </c>
      <c r="AE121" s="50">
        <v>0</v>
      </c>
      <c r="AF121" s="50">
        <v>0</v>
      </c>
      <c r="AG121" s="50">
        <v>121300</v>
      </c>
      <c r="AH121" s="50">
        <v>0</v>
      </c>
      <c r="AI121" s="50">
        <v>0</v>
      </c>
      <c r="AJ121" s="50">
        <v>0</v>
      </c>
      <c r="AK121" s="50">
        <v>10579.4</v>
      </c>
      <c r="AL121" s="50">
        <v>0</v>
      </c>
      <c r="AM121" s="50">
        <v>0</v>
      </c>
      <c r="AN121" s="50">
        <v>0</v>
      </c>
      <c r="AO121" s="50">
        <v>0</v>
      </c>
      <c r="AP121" s="50">
        <v>0</v>
      </c>
      <c r="AQ121" s="50">
        <v>0</v>
      </c>
      <c r="AR121" s="50">
        <v>0</v>
      </c>
      <c r="AS121" s="50">
        <v>0</v>
      </c>
      <c r="AT121" s="50">
        <v>1254630</v>
      </c>
      <c r="AU121" s="50">
        <v>156294.08814191094</v>
      </c>
      <c r="AV121" s="50">
        <v>131879.4</v>
      </c>
      <c r="AW121" s="50">
        <v>104698.26086308672</v>
      </c>
      <c r="AX121" s="50">
        <v>1542803.4881419109</v>
      </c>
      <c r="AY121" s="50">
        <v>1532224.088141911</v>
      </c>
      <c r="AZ121" s="50">
        <v>4265</v>
      </c>
      <c r="BA121" s="50">
        <v>1663350</v>
      </c>
      <c r="BB121" s="50">
        <v>131125.91185808904</v>
      </c>
      <c r="BC121" s="50">
        <v>0</v>
      </c>
      <c r="BD121" s="50">
        <v>1673929.4</v>
      </c>
      <c r="BE121" s="50">
        <v>1673929.4</v>
      </c>
      <c r="BF121" s="50">
        <v>0</v>
      </c>
      <c r="BG121" s="50">
        <v>1673929.4</v>
      </c>
      <c r="BH121" s="50">
        <v>1542050</v>
      </c>
      <c r="BI121" s="50">
        <v>1542050</v>
      </c>
      <c r="BJ121" s="50">
        <v>3953.9743589743589</v>
      </c>
      <c r="BK121" s="50">
        <v>3875.2261306532664</v>
      </c>
      <c r="BL121" s="50">
        <v>0.020320937583019831</v>
      </c>
      <c r="BM121" s="50">
        <v>0</v>
      </c>
      <c r="BN121" s="50">
        <v>0</v>
      </c>
      <c r="BO121" s="50">
        <v>1673929.4</v>
      </c>
      <c r="BP121" s="50">
        <v>4265</v>
      </c>
      <c r="BQ121" s="50" t="s">
        <v>325</v>
      </c>
      <c r="BR121" s="50">
        <v>4292.1266666666661</v>
      </c>
      <c r="BS121" s="50">
        <v>0.020336052331811016</v>
      </c>
      <c r="BT121" s="50">
        <v>0</v>
      </c>
      <c r="BU121" s="50">
        <v>1673929.4</v>
      </c>
      <c r="BV121" s="50">
        <v>0</v>
      </c>
      <c r="BW121" s="50">
        <v>1673929.4</v>
      </c>
      <c r="BX121" s="50">
        <v>10579.4</v>
      </c>
      <c r="BY121" s="50">
        <v>1663350</v>
      </c>
      <c r="CA121" s="511">
        <f>BO121-BX121</f>
        <v>1663350</v>
      </c>
      <c r="CB121" s="511">
        <f>IF(E121&gt;0,CA121,0)</f>
        <v>1663350</v>
      </c>
      <c r="CC121" s="511">
        <f>IF(F121&gt;0,CA121,0)</f>
        <v>0</v>
      </c>
      <c r="CE121" s="40">
        <v>8733387</v>
      </c>
      <c r="CF121" s="50">
        <v>1673929.4</v>
      </c>
    </row>
    <row r="122" spans="1:84">
      <c r="A122" s="40">
        <v>136670</v>
      </c>
      <c r="B122" s="40">
        <v>8732072</v>
      </c>
      <c r="C122" s="40" t="s">
        <v>183</v>
      </c>
      <c r="D122" s="507">
        <v>206</v>
      </c>
      <c r="E122" s="507">
        <v>206</v>
      </c>
      <c r="F122" s="507">
        <v>0</v>
      </c>
      <c r="G122" s="50">
        <v>662702</v>
      </c>
      <c r="H122" s="50">
        <v>0</v>
      </c>
      <c r="I122" s="50">
        <v>0</v>
      </c>
      <c r="J122" s="50">
        <v>26320.000000000025</v>
      </c>
      <c r="K122" s="50">
        <v>0</v>
      </c>
      <c r="L122" s="50">
        <v>35399.999999999993</v>
      </c>
      <c r="M122" s="50">
        <v>0</v>
      </c>
      <c r="N122" s="50">
        <v>25079.999999999993</v>
      </c>
      <c r="O122" s="50">
        <v>4049.9999999999991</v>
      </c>
      <c r="P122" s="50">
        <v>6299.9999999999982</v>
      </c>
      <c r="Q122" s="50">
        <v>459.99999999999955</v>
      </c>
      <c r="R122" s="50">
        <v>980</v>
      </c>
      <c r="S122" s="50">
        <v>0</v>
      </c>
      <c r="T122" s="50">
        <v>0</v>
      </c>
      <c r="U122" s="50">
        <v>0</v>
      </c>
      <c r="V122" s="50">
        <v>0</v>
      </c>
      <c r="W122" s="50">
        <v>0</v>
      </c>
      <c r="X122" s="50">
        <v>0</v>
      </c>
      <c r="Y122" s="50">
        <v>0</v>
      </c>
      <c r="Z122" s="50">
        <v>4577.134831460673</v>
      </c>
      <c r="AA122" s="50">
        <v>0</v>
      </c>
      <c r="AB122" s="50">
        <v>0</v>
      </c>
      <c r="AC122" s="50">
        <v>66703.040935672514</v>
      </c>
      <c r="AD122" s="50">
        <v>0</v>
      </c>
      <c r="AE122" s="50">
        <v>0</v>
      </c>
      <c r="AF122" s="50">
        <v>0</v>
      </c>
      <c r="AG122" s="50">
        <v>121300</v>
      </c>
      <c r="AH122" s="50">
        <v>0</v>
      </c>
      <c r="AI122" s="50">
        <v>0</v>
      </c>
      <c r="AJ122" s="50">
        <v>0</v>
      </c>
      <c r="AK122" s="50">
        <v>6390.4</v>
      </c>
      <c r="AL122" s="50">
        <v>0</v>
      </c>
      <c r="AM122" s="50">
        <v>0</v>
      </c>
      <c r="AN122" s="50">
        <v>0</v>
      </c>
      <c r="AO122" s="50">
        <v>0</v>
      </c>
      <c r="AP122" s="50">
        <v>0</v>
      </c>
      <c r="AQ122" s="50">
        <v>0</v>
      </c>
      <c r="AR122" s="50">
        <v>0</v>
      </c>
      <c r="AS122" s="50">
        <v>0</v>
      </c>
      <c r="AT122" s="50">
        <v>662702</v>
      </c>
      <c r="AU122" s="50">
        <v>169870.17576713319</v>
      </c>
      <c r="AV122" s="50">
        <v>127690.4</v>
      </c>
      <c r="AW122" s="50">
        <v>83045.946411695884</v>
      </c>
      <c r="AX122" s="50">
        <v>960262.57576713327</v>
      </c>
      <c r="AY122" s="50">
        <v>953872.17576713325</v>
      </c>
      <c r="AZ122" s="50">
        <v>4265</v>
      </c>
      <c r="BA122" s="50">
        <v>878590</v>
      </c>
      <c r="BB122" s="50">
        <v>0</v>
      </c>
      <c r="BC122" s="50">
        <v>0</v>
      </c>
      <c r="BD122" s="50">
        <v>960262.57576713327</v>
      </c>
      <c r="BE122" s="50">
        <v>960262.57576713315</v>
      </c>
      <c r="BF122" s="50">
        <v>0</v>
      </c>
      <c r="BG122" s="50">
        <v>884980.4</v>
      </c>
      <c r="BH122" s="50">
        <v>757290</v>
      </c>
      <c r="BI122" s="50">
        <v>832572.17576713325</v>
      </c>
      <c r="BJ122" s="50">
        <v>4041.6125037239476</v>
      </c>
      <c r="BK122" s="50">
        <v>3884.0768754807691</v>
      </c>
      <c r="BL122" s="50">
        <v>0.040559348667288886</v>
      </c>
      <c r="BM122" s="50">
        <v>0</v>
      </c>
      <c r="BN122" s="50">
        <v>0</v>
      </c>
      <c r="BO122" s="50">
        <v>960262.57576713327</v>
      </c>
      <c r="BP122" s="50">
        <v>4630.4474551802587</v>
      </c>
      <c r="BQ122" s="50" t="s">
        <v>325</v>
      </c>
      <c r="BR122" s="50">
        <v>4661.46881440356</v>
      </c>
      <c r="BS122" s="50">
        <v>0.036348769548114168</v>
      </c>
      <c r="BT122" s="50">
        <v>0</v>
      </c>
      <c r="BU122" s="50">
        <v>960262.57576713327</v>
      </c>
      <c r="BV122" s="50">
        <v>0</v>
      </c>
      <c r="BW122" s="50">
        <v>960262.57576713327</v>
      </c>
      <c r="BX122" s="50">
        <v>6390.4</v>
      </c>
      <c r="BY122" s="50">
        <v>953872.17576713325</v>
      </c>
      <c r="CA122" s="511">
        <f>BO122-BX122</f>
        <v>953872.17576713325</v>
      </c>
      <c r="CB122" s="511">
        <f>IF(E122&gt;0,CA122,0)</f>
        <v>953872.17576713325</v>
      </c>
      <c r="CC122" s="511">
        <f>IF(F122&gt;0,CA122,0)</f>
        <v>0</v>
      </c>
      <c r="CE122" s="40">
        <v>8732072</v>
      </c>
      <c r="CF122" s="50">
        <v>960262.57576713327</v>
      </c>
    </row>
    <row r="123" spans="1:84">
      <c r="A123" s="40">
        <v>110832</v>
      </c>
      <c r="B123" s="40">
        <v>8733317</v>
      </c>
      <c r="C123" s="40" t="s">
        <v>126</v>
      </c>
      <c r="D123" s="507">
        <v>165</v>
      </c>
      <c r="E123" s="507">
        <v>165</v>
      </c>
      <c r="F123" s="507">
        <v>0</v>
      </c>
      <c r="G123" s="50">
        <v>530805</v>
      </c>
      <c r="H123" s="50">
        <v>0</v>
      </c>
      <c r="I123" s="50">
        <v>0</v>
      </c>
      <c r="J123" s="50">
        <v>12220.000000000033</v>
      </c>
      <c r="K123" s="50">
        <v>0</v>
      </c>
      <c r="L123" s="50">
        <v>15340.000000000042</v>
      </c>
      <c r="M123" s="50">
        <v>0</v>
      </c>
      <c r="N123" s="50">
        <v>439.99999999999926</v>
      </c>
      <c r="O123" s="50">
        <v>0</v>
      </c>
      <c r="P123" s="50">
        <v>0</v>
      </c>
      <c r="Q123" s="50">
        <v>0</v>
      </c>
      <c r="R123" s="50">
        <v>0</v>
      </c>
      <c r="S123" s="50">
        <v>0</v>
      </c>
      <c r="T123" s="50">
        <v>0</v>
      </c>
      <c r="U123" s="50">
        <v>0</v>
      </c>
      <c r="V123" s="50">
        <v>0</v>
      </c>
      <c r="W123" s="50">
        <v>0</v>
      </c>
      <c r="X123" s="50">
        <v>0</v>
      </c>
      <c r="Y123" s="50">
        <v>0</v>
      </c>
      <c r="Z123" s="50">
        <v>3214.6551724137976</v>
      </c>
      <c r="AA123" s="50">
        <v>0</v>
      </c>
      <c r="AB123" s="50">
        <v>0</v>
      </c>
      <c r="AC123" s="50">
        <v>51936.473825104105</v>
      </c>
      <c r="AD123" s="50">
        <v>0</v>
      </c>
      <c r="AE123" s="50">
        <v>0</v>
      </c>
      <c r="AF123" s="50">
        <v>0</v>
      </c>
      <c r="AG123" s="50">
        <v>121300</v>
      </c>
      <c r="AH123" s="50">
        <v>0</v>
      </c>
      <c r="AI123" s="50">
        <v>0</v>
      </c>
      <c r="AJ123" s="50">
        <v>0</v>
      </c>
      <c r="AK123" s="50">
        <v>3120</v>
      </c>
      <c r="AL123" s="50">
        <v>0</v>
      </c>
      <c r="AM123" s="50">
        <v>0</v>
      </c>
      <c r="AN123" s="50">
        <v>0</v>
      </c>
      <c r="AO123" s="50">
        <v>0</v>
      </c>
      <c r="AP123" s="50">
        <v>0</v>
      </c>
      <c r="AQ123" s="50">
        <v>0</v>
      </c>
      <c r="AR123" s="50">
        <v>0</v>
      </c>
      <c r="AS123" s="50">
        <v>0</v>
      </c>
      <c r="AT123" s="50">
        <v>530805</v>
      </c>
      <c r="AU123" s="50">
        <v>83151.128997517982</v>
      </c>
      <c r="AV123" s="50">
        <v>124420</v>
      </c>
      <c r="AW123" s="50">
        <v>44461.017268590134</v>
      </c>
      <c r="AX123" s="50">
        <v>738376.128997518</v>
      </c>
      <c r="AY123" s="50">
        <v>735256.128997518</v>
      </c>
      <c r="AZ123" s="50">
        <v>4265</v>
      </c>
      <c r="BA123" s="50">
        <v>703725</v>
      </c>
      <c r="BB123" s="50">
        <v>0</v>
      </c>
      <c r="BC123" s="50">
        <v>0</v>
      </c>
      <c r="BD123" s="50">
        <v>738376.128997518</v>
      </c>
      <c r="BE123" s="50">
        <v>738376.12899751787</v>
      </c>
      <c r="BF123" s="50">
        <v>0</v>
      </c>
      <c r="BG123" s="50">
        <v>706845</v>
      </c>
      <c r="BH123" s="50">
        <v>582425</v>
      </c>
      <c r="BI123" s="50">
        <v>613956.128997518</v>
      </c>
      <c r="BJ123" s="50">
        <v>3720.9462363485936</v>
      </c>
      <c r="BK123" s="50">
        <v>3544.3466417177915</v>
      </c>
      <c r="BL123" s="50">
        <v>0.049825711896286741</v>
      </c>
      <c r="BM123" s="50">
        <v>0</v>
      </c>
      <c r="BN123" s="50">
        <v>0</v>
      </c>
      <c r="BO123" s="50">
        <v>738376.128997518</v>
      </c>
      <c r="BP123" s="50">
        <v>4456.0977515001086</v>
      </c>
      <c r="BQ123" s="50" t="s">
        <v>325</v>
      </c>
      <c r="BR123" s="50">
        <v>4475.0068424092</v>
      </c>
      <c r="BS123" s="50">
        <v>0.03884878001119807</v>
      </c>
      <c r="BT123" s="50">
        <v>-1473.9</v>
      </c>
      <c r="BU123" s="50">
        <v>736902.228997518</v>
      </c>
      <c r="BV123" s="50">
        <v>-1650</v>
      </c>
      <c r="BW123" s="50">
        <v>735252.228997518</v>
      </c>
      <c r="BX123" s="50">
        <v>3120</v>
      </c>
      <c r="BY123" s="50">
        <v>732132.228997518</v>
      </c>
      <c r="CA123" s="511">
        <f>BO123-BX123</f>
        <v>735256.128997518</v>
      </c>
      <c r="CB123" s="511">
        <f>IF(E123&gt;0,CA123,0)</f>
        <v>735256.128997518</v>
      </c>
      <c r="CC123" s="511">
        <f>IF(F123&gt;0,CA123,0)</f>
        <v>0</v>
      </c>
      <c r="CE123" s="40">
        <v>8733317</v>
      </c>
      <c r="CF123" s="50">
        <v>738376.128997518</v>
      </c>
    </row>
    <row r="124" spans="1:84">
      <c r="A124" s="40">
        <v>143576</v>
      </c>
      <c r="B124" s="40">
        <v>8732204</v>
      </c>
      <c r="C124" s="40" t="s">
        <v>199</v>
      </c>
      <c r="D124" s="507">
        <v>231</v>
      </c>
      <c r="E124" s="507">
        <v>231</v>
      </c>
      <c r="F124" s="507">
        <v>0</v>
      </c>
      <c r="G124" s="50">
        <v>743127</v>
      </c>
      <c r="H124" s="50">
        <v>0</v>
      </c>
      <c r="I124" s="50">
        <v>0</v>
      </c>
      <c r="J124" s="50">
        <v>15979.99999999998</v>
      </c>
      <c r="K124" s="50">
        <v>0</v>
      </c>
      <c r="L124" s="50">
        <v>21829.999999999975</v>
      </c>
      <c r="M124" s="50">
        <v>0</v>
      </c>
      <c r="N124" s="50">
        <v>0</v>
      </c>
      <c r="O124" s="50">
        <v>270.00000000000006</v>
      </c>
      <c r="P124" s="50">
        <v>0</v>
      </c>
      <c r="Q124" s="50">
        <v>0</v>
      </c>
      <c r="R124" s="50">
        <v>0</v>
      </c>
      <c r="S124" s="50">
        <v>0</v>
      </c>
      <c r="T124" s="50">
        <v>0</v>
      </c>
      <c r="U124" s="50">
        <v>0</v>
      </c>
      <c r="V124" s="50">
        <v>0</v>
      </c>
      <c r="W124" s="50">
        <v>0</v>
      </c>
      <c r="X124" s="50">
        <v>0</v>
      </c>
      <c r="Y124" s="50">
        <v>0</v>
      </c>
      <c r="Z124" s="50">
        <v>4519.9999999999955</v>
      </c>
      <c r="AA124" s="50">
        <v>0</v>
      </c>
      <c r="AB124" s="50">
        <v>0</v>
      </c>
      <c r="AC124" s="50">
        <v>72094</v>
      </c>
      <c r="AD124" s="50">
        <v>0</v>
      </c>
      <c r="AE124" s="50">
        <v>0</v>
      </c>
      <c r="AF124" s="50">
        <v>0</v>
      </c>
      <c r="AG124" s="50">
        <v>121300</v>
      </c>
      <c r="AH124" s="50">
        <v>0</v>
      </c>
      <c r="AI124" s="50">
        <v>0</v>
      </c>
      <c r="AJ124" s="50">
        <v>0</v>
      </c>
      <c r="AK124" s="50">
        <v>4271.2</v>
      </c>
      <c r="AL124" s="50">
        <v>0</v>
      </c>
      <c r="AM124" s="50">
        <v>0</v>
      </c>
      <c r="AN124" s="50">
        <v>0</v>
      </c>
      <c r="AO124" s="50">
        <v>0</v>
      </c>
      <c r="AP124" s="50">
        <v>0</v>
      </c>
      <c r="AQ124" s="50">
        <v>0</v>
      </c>
      <c r="AR124" s="50">
        <v>0</v>
      </c>
      <c r="AS124" s="50">
        <v>0</v>
      </c>
      <c r="AT124" s="50">
        <v>743127</v>
      </c>
      <c r="AU124" s="50">
        <v>114693.99999999994</v>
      </c>
      <c r="AV124" s="50">
        <v>125571.2</v>
      </c>
      <c r="AW124" s="50">
        <v>61741.473999999995</v>
      </c>
      <c r="AX124" s="50">
        <v>983392.2</v>
      </c>
      <c r="AY124" s="50">
        <v>979121</v>
      </c>
      <c r="AZ124" s="50">
        <v>4265</v>
      </c>
      <c r="BA124" s="50">
        <v>985215</v>
      </c>
      <c r="BB124" s="50">
        <v>6094</v>
      </c>
      <c r="BC124" s="50">
        <v>0</v>
      </c>
      <c r="BD124" s="50">
        <v>989486.2</v>
      </c>
      <c r="BE124" s="50">
        <v>989486.2</v>
      </c>
      <c r="BF124" s="50">
        <v>0</v>
      </c>
      <c r="BG124" s="50">
        <v>989486.2</v>
      </c>
      <c r="BH124" s="50">
        <v>863915</v>
      </c>
      <c r="BI124" s="50">
        <v>863915</v>
      </c>
      <c r="BJ124" s="50">
        <v>3739.8917748917747</v>
      </c>
      <c r="BK124" s="50">
        <v>3680.8230452674898</v>
      </c>
      <c r="BL124" s="50">
        <v>0.016047696098901266</v>
      </c>
      <c r="BM124" s="50">
        <v>0.0039523039010987346</v>
      </c>
      <c r="BN124" s="50">
        <v>3360.5259259259742</v>
      </c>
      <c r="BO124" s="50">
        <v>992846.72592592589</v>
      </c>
      <c r="BP124" s="50">
        <v>4279.5477312810644</v>
      </c>
      <c r="BQ124" s="50" t="s">
        <v>325</v>
      </c>
      <c r="BR124" s="50">
        <v>4298.0377745711075</v>
      </c>
      <c r="BS124" s="50">
        <v>0.023933050167271874</v>
      </c>
      <c r="BT124" s="50">
        <v>0</v>
      </c>
      <c r="BU124" s="50">
        <v>992846.72592592589</v>
      </c>
      <c r="BV124" s="50">
        <v>0</v>
      </c>
      <c r="BW124" s="50">
        <v>992846.72592592589</v>
      </c>
      <c r="BX124" s="50">
        <v>4271.2</v>
      </c>
      <c r="BY124" s="50">
        <v>988575.52592592593</v>
      </c>
      <c r="CA124" s="511">
        <f>BO124-BX124</f>
        <v>988575.52592592593</v>
      </c>
      <c r="CB124" s="511">
        <f>IF(E124&gt;0,CA124,0)</f>
        <v>988575.52592592593</v>
      </c>
      <c r="CC124" s="511">
        <f>IF(F124&gt;0,CA124,0)</f>
        <v>0</v>
      </c>
      <c r="CE124" s="40">
        <v>8732204</v>
      </c>
      <c r="CF124" s="50">
        <v>992846.72592592589</v>
      </c>
    </row>
    <row r="125" spans="1:84">
      <c r="A125" s="40">
        <v>136442</v>
      </c>
      <c r="B125" s="40">
        <v>8735416</v>
      </c>
      <c r="C125" s="40" t="s">
        <v>268</v>
      </c>
      <c r="D125" s="507">
        <v>832</v>
      </c>
      <c r="E125" s="507">
        <v>0</v>
      </c>
      <c r="F125" s="507">
        <v>832</v>
      </c>
      <c r="G125" s="50">
        <v>0</v>
      </c>
      <c r="H125" s="50">
        <v>2231712</v>
      </c>
      <c r="I125" s="50">
        <v>1738080</v>
      </c>
      <c r="J125" s="50">
        <v>0</v>
      </c>
      <c r="K125" s="50">
        <v>30550</v>
      </c>
      <c r="L125" s="50">
        <v>0</v>
      </c>
      <c r="M125" s="50">
        <v>70064.999999999971</v>
      </c>
      <c r="N125" s="50">
        <v>0</v>
      </c>
      <c r="O125" s="50">
        <v>0</v>
      </c>
      <c r="P125" s="50">
        <v>0</v>
      </c>
      <c r="Q125" s="50">
        <v>0</v>
      </c>
      <c r="R125" s="50">
        <v>0</v>
      </c>
      <c r="S125" s="50">
        <v>0</v>
      </c>
      <c r="T125" s="50">
        <v>8981.5903614457711</v>
      </c>
      <c r="U125" s="50">
        <v>2556.1445783132522</v>
      </c>
      <c r="V125" s="50">
        <v>0</v>
      </c>
      <c r="W125" s="50">
        <v>0</v>
      </c>
      <c r="X125" s="50">
        <v>0</v>
      </c>
      <c r="Y125" s="50">
        <v>0</v>
      </c>
      <c r="Z125" s="50">
        <v>0</v>
      </c>
      <c r="AA125" s="50">
        <v>12240.000000000005</v>
      </c>
      <c r="AB125" s="50">
        <v>0</v>
      </c>
      <c r="AC125" s="50">
        <v>0</v>
      </c>
      <c r="AD125" s="50">
        <v>291932.00026960811</v>
      </c>
      <c r="AE125" s="50">
        <v>0</v>
      </c>
      <c r="AF125" s="50">
        <v>0</v>
      </c>
      <c r="AG125" s="50">
        <v>121300</v>
      </c>
      <c r="AH125" s="50">
        <v>0</v>
      </c>
      <c r="AI125" s="50">
        <v>0</v>
      </c>
      <c r="AJ125" s="50">
        <v>0</v>
      </c>
      <c r="AK125" s="50">
        <v>37170</v>
      </c>
      <c r="AL125" s="50">
        <v>0</v>
      </c>
      <c r="AM125" s="50">
        <v>0</v>
      </c>
      <c r="AN125" s="50">
        <v>0</v>
      </c>
      <c r="AO125" s="50">
        <v>0</v>
      </c>
      <c r="AP125" s="50">
        <v>0</v>
      </c>
      <c r="AQ125" s="50">
        <v>0</v>
      </c>
      <c r="AR125" s="50">
        <v>0</v>
      </c>
      <c r="AS125" s="50">
        <v>0</v>
      </c>
      <c r="AT125" s="50">
        <v>3969792</v>
      </c>
      <c r="AU125" s="50">
        <v>416324.73520936712</v>
      </c>
      <c r="AV125" s="50">
        <v>158470</v>
      </c>
      <c r="AW125" s="50">
        <v>297501.99830180913</v>
      </c>
      <c r="AX125" s="50">
        <v>4544586.7352093672</v>
      </c>
      <c r="AY125" s="50">
        <v>4507416.7352093672</v>
      </c>
      <c r="AZ125" s="50">
        <v>5525</v>
      </c>
      <c r="BA125" s="50">
        <v>4596800</v>
      </c>
      <c r="BB125" s="50">
        <v>0</v>
      </c>
      <c r="BC125" s="50">
        <v>89383.264790632762</v>
      </c>
      <c r="BD125" s="50">
        <v>4633970</v>
      </c>
      <c r="BE125" s="50">
        <v>0</v>
      </c>
      <c r="BF125" s="50">
        <v>4633970</v>
      </c>
      <c r="BG125" s="50">
        <v>4633970</v>
      </c>
      <c r="BH125" s="50">
        <v>4475500</v>
      </c>
      <c r="BI125" s="50">
        <v>4475500</v>
      </c>
      <c r="BJ125" s="50">
        <v>5379.2067307692305</v>
      </c>
      <c r="BK125" s="50">
        <v>5274.2807424593966</v>
      </c>
      <c r="BL125" s="50">
        <v>0.019893895193168445</v>
      </c>
      <c r="BM125" s="50">
        <v>0.00010610480683155565</v>
      </c>
      <c r="BN125" s="50">
        <v>465.60928074256805</v>
      </c>
      <c r="BO125" s="50">
        <v>4634435.6092807427</v>
      </c>
      <c r="BP125" s="50">
        <v>5525.5596265393542</v>
      </c>
      <c r="BQ125" s="50" t="s">
        <v>325</v>
      </c>
      <c r="BR125" s="50">
        <v>5570.2351073085847</v>
      </c>
      <c r="BS125" s="50">
        <v>0.020540853684456462</v>
      </c>
      <c r="BT125" s="50">
        <v>0</v>
      </c>
      <c r="BU125" s="50">
        <v>4634435.6092807427</v>
      </c>
      <c r="BV125" s="50">
        <v>0</v>
      </c>
      <c r="BW125" s="50">
        <v>4634435.6092807427</v>
      </c>
      <c r="BX125" s="50">
        <v>37170</v>
      </c>
      <c r="BY125" s="50">
        <v>4597265.6092807427</v>
      </c>
      <c r="CA125" s="511">
        <f>BO125-BX125</f>
        <v>4597265.6092807427</v>
      </c>
      <c r="CB125" s="511">
        <f>IF(E125&gt;0,CA125,0)</f>
        <v>0</v>
      </c>
      <c r="CC125" s="511">
        <f>IF(F125&gt;0,CA125,0)</f>
        <v>4597265.6092807427</v>
      </c>
      <c r="CE125" s="40">
        <v>8735416</v>
      </c>
      <c r="CF125" s="50">
        <v>4634435.6092807427</v>
      </c>
    </row>
    <row r="126" spans="1:84">
      <c r="A126" s="40">
        <v>110632</v>
      </c>
      <c r="B126" s="40">
        <v>8732066</v>
      </c>
      <c r="C126" s="40" t="s">
        <v>46</v>
      </c>
      <c r="D126" s="507">
        <v>212</v>
      </c>
      <c r="E126" s="507">
        <v>212</v>
      </c>
      <c r="F126" s="507">
        <v>0</v>
      </c>
      <c r="G126" s="50">
        <v>682004</v>
      </c>
      <c r="H126" s="50">
        <v>0</v>
      </c>
      <c r="I126" s="50">
        <v>0</v>
      </c>
      <c r="J126" s="50">
        <v>10810.000000000015</v>
      </c>
      <c r="K126" s="50">
        <v>0</v>
      </c>
      <c r="L126" s="50">
        <v>17110.000000000044</v>
      </c>
      <c r="M126" s="50">
        <v>0</v>
      </c>
      <c r="N126" s="50">
        <v>659.99999999999932</v>
      </c>
      <c r="O126" s="50">
        <v>2970.0000000000005</v>
      </c>
      <c r="P126" s="50">
        <v>0</v>
      </c>
      <c r="Q126" s="50">
        <v>459.99999999999977</v>
      </c>
      <c r="R126" s="50">
        <v>0</v>
      </c>
      <c r="S126" s="50">
        <v>0</v>
      </c>
      <c r="T126" s="50">
        <v>0</v>
      </c>
      <c r="U126" s="50">
        <v>0</v>
      </c>
      <c r="V126" s="50">
        <v>0</v>
      </c>
      <c r="W126" s="50">
        <v>0</v>
      </c>
      <c r="X126" s="50">
        <v>0</v>
      </c>
      <c r="Y126" s="50">
        <v>0</v>
      </c>
      <c r="Z126" s="50">
        <v>1323.5359116022125</v>
      </c>
      <c r="AA126" s="50">
        <v>0</v>
      </c>
      <c r="AB126" s="50">
        <v>0</v>
      </c>
      <c r="AC126" s="50">
        <v>49242.888888888883</v>
      </c>
      <c r="AD126" s="50">
        <v>0</v>
      </c>
      <c r="AE126" s="50">
        <v>0</v>
      </c>
      <c r="AF126" s="50">
        <v>0</v>
      </c>
      <c r="AG126" s="50">
        <v>121300</v>
      </c>
      <c r="AH126" s="50">
        <v>0</v>
      </c>
      <c r="AI126" s="50">
        <v>0</v>
      </c>
      <c r="AJ126" s="50">
        <v>0</v>
      </c>
      <c r="AK126" s="50">
        <v>27300</v>
      </c>
      <c r="AL126" s="50">
        <v>0</v>
      </c>
      <c r="AM126" s="50">
        <v>0</v>
      </c>
      <c r="AN126" s="50">
        <v>0</v>
      </c>
      <c r="AO126" s="50">
        <v>0</v>
      </c>
      <c r="AP126" s="50">
        <v>0</v>
      </c>
      <c r="AQ126" s="50">
        <v>0</v>
      </c>
      <c r="AR126" s="50">
        <v>0</v>
      </c>
      <c r="AS126" s="50">
        <v>0</v>
      </c>
      <c r="AT126" s="50">
        <v>682004</v>
      </c>
      <c r="AU126" s="50">
        <v>82576.424800491164</v>
      </c>
      <c r="AV126" s="50">
        <v>148600</v>
      </c>
      <c r="AW126" s="50">
        <v>53058.887511111105</v>
      </c>
      <c r="AX126" s="50">
        <v>913180.42480049119</v>
      </c>
      <c r="AY126" s="50">
        <v>885880.42480049119</v>
      </c>
      <c r="AZ126" s="50">
        <v>4265</v>
      </c>
      <c r="BA126" s="50">
        <v>904180</v>
      </c>
      <c r="BB126" s="50">
        <v>18299.575199508807</v>
      </c>
      <c r="BC126" s="50">
        <v>0</v>
      </c>
      <c r="BD126" s="50">
        <v>931480</v>
      </c>
      <c r="BE126" s="50">
        <v>931479.99999999988</v>
      </c>
      <c r="BF126" s="50">
        <v>0</v>
      </c>
      <c r="BG126" s="50">
        <v>931480</v>
      </c>
      <c r="BH126" s="50">
        <v>782880</v>
      </c>
      <c r="BI126" s="50">
        <v>782880</v>
      </c>
      <c r="BJ126" s="50">
        <v>3692.8301886792451</v>
      </c>
      <c r="BK126" s="50">
        <v>3607.8301886792451</v>
      </c>
      <c r="BL126" s="50">
        <v>0.023559867165232853</v>
      </c>
      <c r="BM126" s="50">
        <v>0</v>
      </c>
      <c r="BN126" s="50">
        <v>0</v>
      </c>
      <c r="BO126" s="50">
        <v>931480</v>
      </c>
      <c r="BP126" s="50">
        <v>4265</v>
      </c>
      <c r="BQ126" s="50" t="s">
        <v>325</v>
      </c>
      <c r="BR126" s="50">
        <v>4393.7735849056608</v>
      </c>
      <c r="BS126" s="50">
        <v>0.019727191119479848</v>
      </c>
      <c r="BT126" s="50">
        <v>-1845.35</v>
      </c>
      <c r="BU126" s="50">
        <v>929634.65</v>
      </c>
      <c r="BV126" s="50">
        <v>-2120</v>
      </c>
      <c r="BW126" s="50">
        <v>927514.65</v>
      </c>
      <c r="BX126" s="50">
        <v>27300</v>
      </c>
      <c r="BY126" s="50">
        <v>900214.65</v>
      </c>
      <c r="CA126" s="511">
        <f>BO126-BX126</f>
        <v>904180</v>
      </c>
      <c r="CB126" s="511">
        <f>IF(E126&gt;0,CA126,0)</f>
        <v>904180</v>
      </c>
      <c r="CC126" s="511">
        <f>IF(F126&gt;0,CA126,0)</f>
        <v>0</v>
      </c>
      <c r="CE126" s="40">
        <v>8732066</v>
      </c>
      <c r="CF126" s="50">
        <v>931480</v>
      </c>
    </row>
    <row r="127" spans="1:84">
      <c r="A127" s="40">
        <v>110733</v>
      </c>
      <c r="B127" s="40">
        <v>8732293</v>
      </c>
      <c r="C127" s="40" t="s">
        <v>77</v>
      </c>
      <c r="D127" s="507">
        <v>353</v>
      </c>
      <c r="E127" s="507">
        <v>353</v>
      </c>
      <c r="F127" s="507">
        <v>0</v>
      </c>
      <c r="G127" s="50">
        <v>1135601</v>
      </c>
      <c r="H127" s="50">
        <v>0</v>
      </c>
      <c r="I127" s="50">
        <v>0</v>
      </c>
      <c r="J127" s="50">
        <v>26790.000000000018</v>
      </c>
      <c r="K127" s="50">
        <v>0</v>
      </c>
      <c r="L127" s="50">
        <v>35990.000000000065</v>
      </c>
      <c r="M127" s="50">
        <v>0</v>
      </c>
      <c r="N127" s="50">
        <v>440</v>
      </c>
      <c r="O127" s="50">
        <v>810.00000000000011</v>
      </c>
      <c r="P127" s="50">
        <v>0</v>
      </c>
      <c r="Q127" s="50">
        <v>460</v>
      </c>
      <c r="R127" s="50">
        <v>0</v>
      </c>
      <c r="S127" s="50">
        <v>0</v>
      </c>
      <c r="T127" s="50">
        <v>0</v>
      </c>
      <c r="U127" s="50">
        <v>0</v>
      </c>
      <c r="V127" s="50">
        <v>0</v>
      </c>
      <c r="W127" s="50">
        <v>0</v>
      </c>
      <c r="X127" s="50">
        <v>0</v>
      </c>
      <c r="Y127" s="50">
        <v>0</v>
      </c>
      <c r="Z127" s="50">
        <v>6433.7096774193478</v>
      </c>
      <c r="AA127" s="50">
        <v>0</v>
      </c>
      <c r="AB127" s="50">
        <v>0</v>
      </c>
      <c r="AC127" s="50">
        <v>106745.21126760561</v>
      </c>
      <c r="AD127" s="50">
        <v>0</v>
      </c>
      <c r="AE127" s="50">
        <v>0</v>
      </c>
      <c r="AF127" s="50">
        <v>0</v>
      </c>
      <c r="AG127" s="50">
        <v>121300</v>
      </c>
      <c r="AH127" s="50">
        <v>0</v>
      </c>
      <c r="AI127" s="50">
        <v>0</v>
      </c>
      <c r="AJ127" s="50">
        <v>0</v>
      </c>
      <c r="AK127" s="50">
        <v>53277.45</v>
      </c>
      <c r="AL127" s="50">
        <v>0</v>
      </c>
      <c r="AM127" s="50">
        <v>0</v>
      </c>
      <c r="AN127" s="50">
        <v>0</v>
      </c>
      <c r="AO127" s="50">
        <v>0</v>
      </c>
      <c r="AP127" s="50">
        <v>0</v>
      </c>
      <c r="AQ127" s="50">
        <v>0</v>
      </c>
      <c r="AR127" s="50">
        <v>0</v>
      </c>
      <c r="AS127" s="50">
        <v>0</v>
      </c>
      <c r="AT127" s="50">
        <v>1135601</v>
      </c>
      <c r="AU127" s="50">
        <v>177668.92094502505</v>
      </c>
      <c r="AV127" s="50">
        <v>174577.45</v>
      </c>
      <c r="AW127" s="50">
        <v>94464.098481690133</v>
      </c>
      <c r="AX127" s="50">
        <v>1487847.370945025</v>
      </c>
      <c r="AY127" s="50">
        <v>1434569.920945025</v>
      </c>
      <c r="AZ127" s="50">
        <v>4265</v>
      </c>
      <c r="BA127" s="50">
        <v>1505545</v>
      </c>
      <c r="BB127" s="50">
        <v>70975.079054974951</v>
      </c>
      <c r="BC127" s="50">
        <v>0</v>
      </c>
      <c r="BD127" s="50">
        <v>1558822.45</v>
      </c>
      <c r="BE127" s="50">
        <v>1558822.45</v>
      </c>
      <c r="BF127" s="50">
        <v>0</v>
      </c>
      <c r="BG127" s="50">
        <v>1558822.45</v>
      </c>
      <c r="BH127" s="50">
        <v>1384245</v>
      </c>
      <c r="BI127" s="50">
        <v>1384245</v>
      </c>
      <c r="BJ127" s="50">
        <v>3921.3739376770536</v>
      </c>
      <c r="BK127" s="50">
        <v>3845.8402203856749</v>
      </c>
      <c r="BL127" s="50">
        <v>0.019640368024390755</v>
      </c>
      <c r="BM127" s="50">
        <v>0.00035963197560924531</v>
      </c>
      <c r="BN127" s="50">
        <v>488.22975206618293</v>
      </c>
      <c r="BO127" s="50">
        <v>1559310.679752066</v>
      </c>
      <c r="BP127" s="50">
        <v>4266.3830871163345</v>
      </c>
      <c r="BQ127" s="50" t="s">
        <v>325</v>
      </c>
      <c r="BR127" s="50">
        <v>4417.3107075129346</v>
      </c>
      <c r="BS127" s="50">
        <v>0.020925742819930759</v>
      </c>
      <c r="BT127" s="50">
        <v>-3159.65</v>
      </c>
      <c r="BU127" s="50">
        <v>1556151.0297520661</v>
      </c>
      <c r="BV127" s="50">
        <v>-3530</v>
      </c>
      <c r="BW127" s="50">
        <v>1552621.0297520661</v>
      </c>
      <c r="BX127" s="50">
        <v>53277.45</v>
      </c>
      <c r="BY127" s="50">
        <v>1499343.5797520662</v>
      </c>
      <c r="CA127" s="511">
        <f>BO127-BX127</f>
        <v>1506033.2297520661</v>
      </c>
      <c r="CB127" s="511">
        <f>IF(E127&gt;0,CA127,0)</f>
        <v>1506033.2297520661</v>
      </c>
      <c r="CC127" s="511">
        <f>IF(F127&gt;0,CA127,0)</f>
        <v>0</v>
      </c>
      <c r="CE127" s="40">
        <v>8732293</v>
      </c>
      <c r="CF127" s="50">
        <v>1559310.679752066</v>
      </c>
    </row>
    <row r="128" spans="1:84">
      <c r="A128" s="40">
        <v>110803</v>
      </c>
      <c r="B128" s="40">
        <v>8733053</v>
      </c>
      <c r="C128" s="40" t="s">
        <v>492</v>
      </c>
      <c r="D128" s="507">
        <v>97</v>
      </c>
      <c r="E128" s="507">
        <v>97</v>
      </c>
      <c r="F128" s="507">
        <v>0</v>
      </c>
      <c r="G128" s="50">
        <v>312049</v>
      </c>
      <c r="H128" s="50">
        <v>0</v>
      </c>
      <c r="I128" s="50">
        <v>0</v>
      </c>
      <c r="J128" s="50">
        <v>2820.0000000000009</v>
      </c>
      <c r="K128" s="50">
        <v>0</v>
      </c>
      <c r="L128" s="50">
        <v>4719.9999999999991</v>
      </c>
      <c r="M128" s="50">
        <v>0</v>
      </c>
      <c r="N128" s="50">
        <v>0</v>
      </c>
      <c r="O128" s="50">
        <v>270.00000000000097</v>
      </c>
      <c r="P128" s="50">
        <v>0</v>
      </c>
      <c r="Q128" s="50">
        <v>0</v>
      </c>
      <c r="R128" s="50">
        <v>0</v>
      </c>
      <c r="S128" s="50">
        <v>0</v>
      </c>
      <c r="T128" s="50">
        <v>0</v>
      </c>
      <c r="U128" s="50">
        <v>0</v>
      </c>
      <c r="V128" s="50">
        <v>0</v>
      </c>
      <c r="W128" s="50">
        <v>0</v>
      </c>
      <c r="X128" s="50">
        <v>0</v>
      </c>
      <c r="Y128" s="50">
        <v>0</v>
      </c>
      <c r="Z128" s="50">
        <v>2005.0609756097542</v>
      </c>
      <c r="AA128" s="50">
        <v>0</v>
      </c>
      <c r="AB128" s="50">
        <v>0</v>
      </c>
      <c r="AC128" s="50">
        <v>18999.066666666666</v>
      </c>
      <c r="AD128" s="50">
        <v>0</v>
      </c>
      <c r="AE128" s="50">
        <v>0</v>
      </c>
      <c r="AF128" s="50">
        <v>0</v>
      </c>
      <c r="AG128" s="50">
        <v>121300</v>
      </c>
      <c r="AH128" s="50">
        <v>38771.695594125493</v>
      </c>
      <c r="AI128" s="50">
        <v>0</v>
      </c>
      <c r="AJ128" s="50">
        <v>0</v>
      </c>
      <c r="AK128" s="50">
        <v>12548.25</v>
      </c>
      <c r="AL128" s="50">
        <v>0</v>
      </c>
      <c r="AM128" s="50">
        <v>0</v>
      </c>
      <c r="AN128" s="50">
        <v>0</v>
      </c>
      <c r="AO128" s="50">
        <v>0</v>
      </c>
      <c r="AP128" s="50">
        <v>0</v>
      </c>
      <c r="AQ128" s="50">
        <v>0</v>
      </c>
      <c r="AR128" s="50">
        <v>0</v>
      </c>
      <c r="AS128" s="50">
        <v>0</v>
      </c>
      <c r="AT128" s="50">
        <v>312049</v>
      </c>
      <c r="AU128" s="50">
        <v>28814.12764227642</v>
      </c>
      <c r="AV128" s="50">
        <v>172619.94559412549</v>
      </c>
      <c r="AW128" s="50">
        <v>21589.730893333333</v>
      </c>
      <c r="AX128" s="50">
        <v>513483.07323640189</v>
      </c>
      <c r="AY128" s="50">
        <v>500934.82323640189</v>
      </c>
      <c r="AZ128" s="50">
        <v>4265</v>
      </c>
      <c r="BA128" s="50">
        <v>413705</v>
      </c>
      <c r="BB128" s="50">
        <v>0</v>
      </c>
      <c r="BC128" s="50">
        <v>0</v>
      </c>
      <c r="BD128" s="50">
        <v>513483.07323640189</v>
      </c>
      <c r="BE128" s="50">
        <v>513483.07323640189</v>
      </c>
      <c r="BF128" s="50">
        <v>0</v>
      </c>
      <c r="BG128" s="50">
        <v>426253.25</v>
      </c>
      <c r="BH128" s="50">
        <v>253633.30440587451</v>
      </c>
      <c r="BI128" s="50">
        <v>340863.12764227641</v>
      </c>
      <c r="BJ128" s="50">
        <v>3514.0528622915094</v>
      </c>
      <c r="BK128" s="50">
        <v>3022.7713283421667</v>
      </c>
      <c r="BL128" s="50">
        <v>0.16252686048163131</v>
      </c>
      <c r="BM128" s="50">
        <v>0</v>
      </c>
      <c r="BN128" s="50">
        <v>0</v>
      </c>
      <c r="BO128" s="50">
        <v>513483.07323640189</v>
      </c>
      <c r="BP128" s="50">
        <v>5164.2765282103292</v>
      </c>
      <c r="BQ128" s="50" t="s">
        <v>325</v>
      </c>
      <c r="BR128" s="50">
        <v>5293.6399302721848</v>
      </c>
      <c r="BS128" s="50">
        <v>0.11061429963781633</v>
      </c>
      <c r="BT128" s="50">
        <v>-823.3</v>
      </c>
      <c r="BU128" s="50">
        <v>512659.7732364019</v>
      </c>
      <c r="BV128" s="50">
        <v>-970</v>
      </c>
      <c r="BW128" s="50">
        <v>511689.7732364019</v>
      </c>
      <c r="BX128" s="50">
        <v>12548.25</v>
      </c>
      <c r="BY128" s="50">
        <v>499141.5232364019</v>
      </c>
      <c r="CA128" s="511">
        <f>BO128-BX128</f>
        <v>500934.82323640189</v>
      </c>
      <c r="CB128" s="511">
        <f>IF(E128&gt;0,CA128,0)</f>
        <v>500934.82323640189</v>
      </c>
      <c r="CC128" s="511">
        <f>IF(F128&gt;0,CA128,0)</f>
        <v>0</v>
      </c>
      <c r="CE128" s="40">
        <v>8733053</v>
      </c>
      <c r="CF128" s="50">
        <v>513483.07323640189</v>
      </c>
    </row>
    <row r="129" spans="1:84">
      <c r="A129" s="40">
        <v>140881</v>
      </c>
      <c r="B129" s="40">
        <v>8734009</v>
      </c>
      <c r="C129" s="40" t="s">
        <v>244</v>
      </c>
      <c r="D129" s="507">
        <v>574</v>
      </c>
      <c r="E129" s="507">
        <v>0</v>
      </c>
      <c r="F129" s="507">
        <v>574</v>
      </c>
      <c r="G129" s="50">
        <v>0</v>
      </c>
      <c r="H129" s="50">
        <v>1610280</v>
      </c>
      <c r="I129" s="50">
        <v>1119528</v>
      </c>
      <c r="J129" s="50">
        <v>0</v>
      </c>
      <c r="K129" s="50">
        <v>60160.000000000131</v>
      </c>
      <c r="L129" s="50">
        <v>0</v>
      </c>
      <c r="M129" s="50">
        <v>141860.00000000012</v>
      </c>
      <c r="N129" s="50">
        <v>0</v>
      </c>
      <c r="O129" s="50">
        <v>0</v>
      </c>
      <c r="P129" s="50">
        <v>0</v>
      </c>
      <c r="Q129" s="50">
        <v>0</v>
      </c>
      <c r="R129" s="50">
        <v>0</v>
      </c>
      <c r="S129" s="50">
        <v>0</v>
      </c>
      <c r="T129" s="50">
        <v>2239.9999999999977</v>
      </c>
      <c r="U129" s="50">
        <v>19549.999999999989</v>
      </c>
      <c r="V129" s="50">
        <v>0</v>
      </c>
      <c r="W129" s="50">
        <v>0</v>
      </c>
      <c r="X129" s="50">
        <v>0</v>
      </c>
      <c r="Y129" s="50">
        <v>0</v>
      </c>
      <c r="Z129" s="50">
        <v>0</v>
      </c>
      <c r="AA129" s="50">
        <v>1529.9999999999959</v>
      </c>
      <c r="AB129" s="50">
        <v>0</v>
      </c>
      <c r="AC129" s="50">
        <v>0</v>
      </c>
      <c r="AD129" s="50">
        <v>247869.63637253907</v>
      </c>
      <c r="AE129" s="50">
        <v>0</v>
      </c>
      <c r="AF129" s="50">
        <v>0</v>
      </c>
      <c r="AG129" s="50">
        <v>121300</v>
      </c>
      <c r="AH129" s="50">
        <v>6933.3333333333339</v>
      </c>
      <c r="AI129" s="50">
        <v>0</v>
      </c>
      <c r="AJ129" s="50">
        <v>0</v>
      </c>
      <c r="AK129" s="50">
        <v>7965</v>
      </c>
      <c r="AL129" s="50">
        <v>0</v>
      </c>
      <c r="AM129" s="50">
        <v>0</v>
      </c>
      <c r="AN129" s="50">
        <v>0</v>
      </c>
      <c r="AO129" s="50">
        <v>0</v>
      </c>
      <c r="AP129" s="50">
        <v>0</v>
      </c>
      <c r="AQ129" s="50">
        <v>0</v>
      </c>
      <c r="AR129" s="50">
        <v>0</v>
      </c>
      <c r="AS129" s="50">
        <v>0</v>
      </c>
      <c r="AT129" s="50">
        <v>2729808</v>
      </c>
      <c r="AU129" s="50">
        <v>473209.63637253933</v>
      </c>
      <c r="AV129" s="50">
        <v>136198.33333333331</v>
      </c>
      <c r="AW129" s="50">
        <v>240130.20691209467</v>
      </c>
      <c r="AX129" s="50">
        <v>3339215.9697058727</v>
      </c>
      <c r="AY129" s="50">
        <v>3331250.9697058727</v>
      </c>
      <c r="AZ129" s="50">
        <v>5525</v>
      </c>
      <c r="BA129" s="50">
        <v>3171350</v>
      </c>
      <c r="BB129" s="50">
        <v>0</v>
      </c>
      <c r="BC129" s="50">
        <v>0</v>
      </c>
      <c r="BD129" s="50">
        <v>3339215.9697058727</v>
      </c>
      <c r="BE129" s="50">
        <v>0</v>
      </c>
      <c r="BF129" s="50">
        <v>3339215.9697058727</v>
      </c>
      <c r="BG129" s="50">
        <v>3179315</v>
      </c>
      <c r="BH129" s="50">
        <v>3043116.6666666665</v>
      </c>
      <c r="BI129" s="50">
        <v>3203017.6363725392</v>
      </c>
      <c r="BJ129" s="50">
        <v>5580.1700982099983</v>
      </c>
      <c r="BK129" s="50">
        <v>5337.8606413939387</v>
      </c>
      <c r="BL129" s="50">
        <v>0.045394489121166413</v>
      </c>
      <c r="BM129" s="50">
        <v>0</v>
      </c>
      <c r="BN129" s="50">
        <v>0</v>
      </c>
      <c r="BO129" s="50">
        <v>3339215.9697058727</v>
      </c>
      <c r="BP129" s="50">
        <v>5803.5731179544819</v>
      </c>
      <c r="BQ129" s="50" t="s">
        <v>325</v>
      </c>
      <c r="BR129" s="50">
        <v>5817.449424574691</v>
      </c>
      <c r="BS129" s="50">
        <v>0.041528189072792543</v>
      </c>
      <c r="BT129" s="50">
        <v>0</v>
      </c>
      <c r="BU129" s="50">
        <v>3339215.9697058727</v>
      </c>
      <c r="BV129" s="50">
        <v>0</v>
      </c>
      <c r="BW129" s="50">
        <v>3339215.9697058727</v>
      </c>
      <c r="BX129" s="50">
        <v>7965</v>
      </c>
      <c r="BY129" s="50">
        <v>3331250.9697058727</v>
      </c>
      <c r="CA129" s="511">
        <f>BO129-BX129</f>
        <v>3331250.9697058727</v>
      </c>
      <c r="CB129" s="511">
        <f>IF(E129&gt;0,CA129,0)</f>
        <v>0</v>
      </c>
      <c r="CC129" s="511">
        <f>IF(F129&gt;0,CA129,0)</f>
        <v>3331250.9697058727</v>
      </c>
      <c r="CE129" s="40">
        <v>8734009</v>
      </c>
      <c r="CF129" s="50">
        <v>3339215.9697058727</v>
      </c>
    </row>
    <row r="130" spans="1:84">
      <c r="A130" s="40">
        <v>110637</v>
      </c>
      <c r="B130" s="40">
        <v>8732074</v>
      </c>
      <c r="C130" s="40" t="s">
        <v>49</v>
      </c>
      <c r="D130" s="507">
        <v>420</v>
      </c>
      <c r="E130" s="507">
        <v>420</v>
      </c>
      <c r="F130" s="507">
        <v>0</v>
      </c>
      <c r="G130" s="50">
        <v>1351140</v>
      </c>
      <c r="H130" s="50">
        <v>0</v>
      </c>
      <c r="I130" s="50">
        <v>0</v>
      </c>
      <c r="J130" s="50">
        <v>48409.999999999956</v>
      </c>
      <c r="K130" s="50">
        <v>0</v>
      </c>
      <c r="L130" s="50">
        <v>66080.000000000087</v>
      </c>
      <c r="M130" s="50">
        <v>0</v>
      </c>
      <c r="N130" s="50">
        <v>0</v>
      </c>
      <c r="O130" s="50">
        <v>1353.2219570405755</v>
      </c>
      <c r="P130" s="50">
        <v>0</v>
      </c>
      <c r="Q130" s="50">
        <v>0</v>
      </c>
      <c r="R130" s="50">
        <v>0</v>
      </c>
      <c r="S130" s="50">
        <v>0</v>
      </c>
      <c r="T130" s="50">
        <v>0</v>
      </c>
      <c r="U130" s="50">
        <v>0</v>
      </c>
      <c r="V130" s="50">
        <v>0</v>
      </c>
      <c r="W130" s="50">
        <v>0</v>
      </c>
      <c r="X130" s="50">
        <v>0</v>
      </c>
      <c r="Y130" s="50">
        <v>0</v>
      </c>
      <c r="Z130" s="50">
        <v>13220.055710306398</v>
      </c>
      <c r="AA130" s="50">
        <v>0</v>
      </c>
      <c r="AB130" s="50">
        <v>0</v>
      </c>
      <c r="AC130" s="50">
        <v>96802.26628895184</v>
      </c>
      <c r="AD130" s="50">
        <v>0</v>
      </c>
      <c r="AE130" s="50">
        <v>0</v>
      </c>
      <c r="AF130" s="50">
        <v>0</v>
      </c>
      <c r="AG130" s="50">
        <v>121300</v>
      </c>
      <c r="AH130" s="50">
        <v>0</v>
      </c>
      <c r="AI130" s="50">
        <v>0</v>
      </c>
      <c r="AJ130" s="50">
        <v>0</v>
      </c>
      <c r="AK130" s="50">
        <v>66494.38</v>
      </c>
      <c r="AL130" s="50">
        <v>0</v>
      </c>
      <c r="AM130" s="50">
        <v>0</v>
      </c>
      <c r="AN130" s="50">
        <v>0</v>
      </c>
      <c r="AO130" s="50">
        <v>0</v>
      </c>
      <c r="AP130" s="50">
        <v>0</v>
      </c>
      <c r="AQ130" s="50">
        <v>0</v>
      </c>
      <c r="AR130" s="50">
        <v>0</v>
      </c>
      <c r="AS130" s="50">
        <v>0</v>
      </c>
      <c r="AT130" s="50">
        <v>1351140</v>
      </c>
      <c r="AU130" s="50">
        <v>225865.54395629885</v>
      </c>
      <c r="AV130" s="50">
        <v>187794.38</v>
      </c>
      <c r="AW130" s="50">
        <v>104789.65688694248</v>
      </c>
      <c r="AX130" s="50">
        <v>1764799.9239562987</v>
      </c>
      <c r="AY130" s="50">
        <v>1698305.5439562988</v>
      </c>
      <c r="AZ130" s="50">
        <v>4265</v>
      </c>
      <c r="BA130" s="50">
        <v>1791300</v>
      </c>
      <c r="BB130" s="50">
        <v>92994.456043701153</v>
      </c>
      <c r="BC130" s="50">
        <v>0</v>
      </c>
      <c r="BD130" s="50">
        <v>1857794.38</v>
      </c>
      <c r="BE130" s="50">
        <v>1857794.38</v>
      </c>
      <c r="BF130" s="50">
        <v>0</v>
      </c>
      <c r="BG130" s="50">
        <v>1857794.38</v>
      </c>
      <c r="BH130" s="50">
        <v>1670000</v>
      </c>
      <c r="BI130" s="50">
        <v>1670000</v>
      </c>
      <c r="BJ130" s="50">
        <v>3976.1904761904761</v>
      </c>
      <c r="BK130" s="50">
        <v>3892.5592417061612</v>
      </c>
      <c r="BL130" s="50">
        <v>0.021484897028223076</v>
      </c>
      <c r="BM130" s="50">
        <v>0</v>
      </c>
      <c r="BN130" s="50">
        <v>0</v>
      </c>
      <c r="BO130" s="50">
        <v>1857794.38</v>
      </c>
      <c r="BP130" s="50">
        <v>4265</v>
      </c>
      <c r="BQ130" s="50" t="s">
        <v>325</v>
      </c>
      <c r="BR130" s="50">
        <v>4423.3199523809517</v>
      </c>
      <c r="BS130" s="50">
        <v>0.019769211568529732</v>
      </c>
      <c r="BT130" s="50">
        <v>-3922.9499999999989</v>
      </c>
      <c r="BU130" s="50">
        <v>1853871.43</v>
      </c>
      <c r="BV130" s="50">
        <v>-4200</v>
      </c>
      <c r="BW130" s="50">
        <v>1849671.43</v>
      </c>
      <c r="BX130" s="50">
        <v>66494.38</v>
      </c>
      <c r="BY130" s="50">
        <v>1783177.0499999998</v>
      </c>
      <c r="CA130" s="511">
        <f>BO130-BX130</f>
        <v>1791300</v>
      </c>
      <c r="CB130" s="511">
        <f>IF(E130&gt;0,CA130,0)</f>
        <v>1791300</v>
      </c>
      <c r="CC130" s="511">
        <f>IF(F130&gt;0,CA130,0)</f>
        <v>0</v>
      </c>
      <c r="CE130" s="40">
        <v>8732074</v>
      </c>
      <c r="CF130" s="50">
        <v>1857794.38</v>
      </c>
    </row>
    <row r="131" spans="1:84">
      <c r="A131" s="40">
        <v>136992</v>
      </c>
      <c r="B131" s="40">
        <v>8735411</v>
      </c>
      <c r="C131" s="40" t="s">
        <v>265</v>
      </c>
      <c r="D131" s="507">
        <v>1403</v>
      </c>
      <c r="E131" s="507">
        <v>0</v>
      </c>
      <c r="F131" s="507">
        <v>1403</v>
      </c>
      <c r="G131" s="50">
        <v>0</v>
      </c>
      <c r="H131" s="50">
        <v>3905496</v>
      </c>
      <c r="I131" s="50">
        <v>2770704</v>
      </c>
      <c r="J131" s="50">
        <v>0</v>
      </c>
      <c r="K131" s="50">
        <v>107159.99999999975</v>
      </c>
      <c r="L131" s="50">
        <v>0</v>
      </c>
      <c r="M131" s="50">
        <v>237009.99999999994</v>
      </c>
      <c r="N131" s="50">
        <v>0</v>
      </c>
      <c r="O131" s="50">
        <v>0</v>
      </c>
      <c r="P131" s="50">
        <v>0</v>
      </c>
      <c r="Q131" s="50">
        <v>0</v>
      </c>
      <c r="R131" s="50">
        <v>0</v>
      </c>
      <c r="S131" s="50">
        <v>0</v>
      </c>
      <c r="T131" s="50">
        <v>41338.929336188412</v>
      </c>
      <c r="U131" s="50">
        <v>23408.36902212703</v>
      </c>
      <c r="V131" s="50">
        <v>0</v>
      </c>
      <c r="W131" s="50">
        <v>0</v>
      </c>
      <c r="X131" s="50">
        <v>0</v>
      </c>
      <c r="Y131" s="50">
        <v>0</v>
      </c>
      <c r="Z131" s="50">
        <v>0</v>
      </c>
      <c r="AA131" s="50">
        <v>21419.999999999996</v>
      </c>
      <c r="AB131" s="50">
        <v>0</v>
      </c>
      <c r="AC131" s="50">
        <v>0</v>
      </c>
      <c r="AD131" s="50">
        <v>580582.43631964084</v>
      </c>
      <c r="AE131" s="50">
        <v>0</v>
      </c>
      <c r="AF131" s="50">
        <v>0</v>
      </c>
      <c r="AG131" s="50">
        <v>121300</v>
      </c>
      <c r="AH131" s="50">
        <v>0</v>
      </c>
      <c r="AI131" s="50">
        <v>0</v>
      </c>
      <c r="AJ131" s="50">
        <v>0</v>
      </c>
      <c r="AK131" s="50">
        <v>52834</v>
      </c>
      <c r="AL131" s="50">
        <v>0</v>
      </c>
      <c r="AM131" s="50">
        <v>0</v>
      </c>
      <c r="AN131" s="50">
        <v>0</v>
      </c>
      <c r="AO131" s="50">
        <v>0</v>
      </c>
      <c r="AP131" s="50">
        <v>0</v>
      </c>
      <c r="AQ131" s="50">
        <v>0</v>
      </c>
      <c r="AR131" s="50">
        <v>0</v>
      </c>
      <c r="AS131" s="50">
        <v>0</v>
      </c>
      <c r="AT131" s="50">
        <v>6676200</v>
      </c>
      <c r="AU131" s="50">
        <v>1010919.734677956</v>
      </c>
      <c r="AV131" s="50">
        <v>174134</v>
      </c>
      <c r="AW131" s="50">
        <v>574962.1472526479</v>
      </c>
      <c r="AX131" s="50">
        <v>7861253.7346779555</v>
      </c>
      <c r="AY131" s="50">
        <v>7808419.7346779555</v>
      </c>
      <c r="AZ131" s="50">
        <v>5525</v>
      </c>
      <c r="BA131" s="50">
        <v>7751575</v>
      </c>
      <c r="BB131" s="50">
        <v>0</v>
      </c>
      <c r="BC131" s="50">
        <v>0</v>
      </c>
      <c r="BD131" s="50">
        <v>7861253.7346779555</v>
      </c>
      <c r="BE131" s="50">
        <v>0</v>
      </c>
      <c r="BF131" s="50">
        <v>7861253.7346779564</v>
      </c>
      <c r="BG131" s="50">
        <v>7804409</v>
      </c>
      <c r="BH131" s="50">
        <v>7630275</v>
      </c>
      <c r="BI131" s="50">
        <v>7687119.7346779555</v>
      </c>
      <c r="BJ131" s="50">
        <v>5479.0589698346084</v>
      </c>
      <c r="BK131" s="50">
        <v>5354.9232878531075</v>
      </c>
      <c r="BL131" s="50">
        <v>0.023181598560540605</v>
      </c>
      <c r="BM131" s="50">
        <v>0</v>
      </c>
      <c r="BN131" s="50">
        <v>0</v>
      </c>
      <c r="BO131" s="50">
        <v>7861253.7346779555</v>
      </c>
      <c r="BP131" s="50">
        <v>5565.5165607113013</v>
      </c>
      <c r="BQ131" s="50" t="s">
        <v>325</v>
      </c>
      <c r="BR131" s="50">
        <v>5603.1744366913435</v>
      </c>
      <c r="BS131" s="50">
        <v>0.022869197444697509</v>
      </c>
      <c r="BT131" s="50">
        <v>0</v>
      </c>
      <c r="BU131" s="50">
        <v>7861253.7346779555</v>
      </c>
      <c r="BV131" s="50">
        <v>0</v>
      </c>
      <c r="BW131" s="50">
        <v>7861253.7346779555</v>
      </c>
      <c r="BX131" s="50">
        <v>52834</v>
      </c>
      <c r="BY131" s="50">
        <v>7808419.7346779555</v>
      </c>
      <c r="CA131" s="511">
        <f>BO131-BX131</f>
        <v>7808419.7346779555</v>
      </c>
      <c r="CB131" s="511">
        <f>IF(E131&gt;0,CA131,0)</f>
        <v>0</v>
      </c>
      <c r="CC131" s="511">
        <f>IF(F131&gt;0,CA131,0)</f>
        <v>7808419.7346779555</v>
      </c>
      <c r="CE131" s="40">
        <v>8735411</v>
      </c>
      <c r="CF131" s="50">
        <v>7861253.7346779555</v>
      </c>
    </row>
    <row r="132" spans="1:84">
      <c r="A132" s="40">
        <v>110638</v>
      </c>
      <c r="B132" s="40">
        <v>8732075</v>
      </c>
      <c r="C132" s="40" t="s">
        <v>50</v>
      </c>
      <c r="D132" s="507">
        <v>232</v>
      </c>
      <c r="E132" s="507">
        <v>232</v>
      </c>
      <c r="F132" s="507">
        <v>0</v>
      </c>
      <c r="G132" s="50">
        <v>746344</v>
      </c>
      <c r="H132" s="50">
        <v>0</v>
      </c>
      <c r="I132" s="50">
        <v>0</v>
      </c>
      <c r="J132" s="50">
        <v>35720.000000000029</v>
      </c>
      <c r="K132" s="50">
        <v>0</v>
      </c>
      <c r="L132" s="50">
        <v>46609.999999999949</v>
      </c>
      <c r="M132" s="50">
        <v>0</v>
      </c>
      <c r="N132" s="50">
        <v>47299.999999999978</v>
      </c>
      <c r="O132" s="50">
        <v>1349.999999999998</v>
      </c>
      <c r="P132" s="50">
        <v>0</v>
      </c>
      <c r="Q132" s="50">
        <v>0</v>
      </c>
      <c r="R132" s="50">
        <v>0</v>
      </c>
      <c r="S132" s="50">
        <v>0</v>
      </c>
      <c r="T132" s="50">
        <v>0</v>
      </c>
      <c r="U132" s="50">
        <v>0</v>
      </c>
      <c r="V132" s="50">
        <v>0</v>
      </c>
      <c r="W132" s="50">
        <v>0</v>
      </c>
      <c r="X132" s="50">
        <v>0</v>
      </c>
      <c r="Y132" s="50">
        <v>0</v>
      </c>
      <c r="Z132" s="50">
        <v>1317.3869346733661</v>
      </c>
      <c r="AA132" s="50">
        <v>0</v>
      </c>
      <c r="AB132" s="50">
        <v>0</v>
      </c>
      <c r="AC132" s="50">
        <v>59517.405405405407</v>
      </c>
      <c r="AD132" s="50">
        <v>0</v>
      </c>
      <c r="AE132" s="50">
        <v>4698.9999999999936</v>
      </c>
      <c r="AF132" s="50">
        <v>0</v>
      </c>
      <c r="AG132" s="50">
        <v>121300</v>
      </c>
      <c r="AH132" s="50">
        <v>0</v>
      </c>
      <c r="AI132" s="50">
        <v>0</v>
      </c>
      <c r="AJ132" s="50">
        <v>0</v>
      </c>
      <c r="AK132" s="50">
        <v>26229.71</v>
      </c>
      <c r="AL132" s="50">
        <v>0</v>
      </c>
      <c r="AM132" s="50">
        <v>0</v>
      </c>
      <c r="AN132" s="50">
        <v>0</v>
      </c>
      <c r="AO132" s="50">
        <v>0</v>
      </c>
      <c r="AP132" s="50">
        <v>0</v>
      </c>
      <c r="AQ132" s="50">
        <v>0</v>
      </c>
      <c r="AR132" s="50">
        <v>0</v>
      </c>
      <c r="AS132" s="50">
        <v>0</v>
      </c>
      <c r="AT132" s="50">
        <v>746344</v>
      </c>
      <c r="AU132" s="50">
        <v>196513.79234007871</v>
      </c>
      <c r="AV132" s="50">
        <v>147529.71</v>
      </c>
      <c r="AW132" s="50">
        <v>94114.65638378376</v>
      </c>
      <c r="AX132" s="50">
        <v>1090387.5023400788</v>
      </c>
      <c r="AY132" s="50">
        <v>1064157.7923400789</v>
      </c>
      <c r="AZ132" s="50">
        <v>4265</v>
      </c>
      <c r="BA132" s="50">
        <v>989480</v>
      </c>
      <c r="BB132" s="50">
        <v>0</v>
      </c>
      <c r="BC132" s="50">
        <v>0</v>
      </c>
      <c r="BD132" s="50">
        <v>1090387.5023400788</v>
      </c>
      <c r="BE132" s="50">
        <v>1090387.5023400788</v>
      </c>
      <c r="BF132" s="50">
        <v>0</v>
      </c>
      <c r="BG132" s="50">
        <v>1015709.71</v>
      </c>
      <c r="BH132" s="50">
        <v>868180</v>
      </c>
      <c r="BI132" s="50">
        <v>942857.79234007886</v>
      </c>
      <c r="BJ132" s="50">
        <v>4064.0422083624089</v>
      </c>
      <c r="BK132" s="50">
        <v>3890.3666423423424</v>
      </c>
      <c r="BL132" s="50">
        <v>0.044642467403920208</v>
      </c>
      <c r="BM132" s="50">
        <v>0</v>
      </c>
      <c r="BN132" s="50">
        <v>0</v>
      </c>
      <c r="BO132" s="50">
        <v>1090387.5023400788</v>
      </c>
      <c r="BP132" s="50">
        <v>4586.8870359486154</v>
      </c>
      <c r="BQ132" s="50" t="s">
        <v>325</v>
      </c>
      <c r="BR132" s="50">
        <v>4699.9461307762022</v>
      </c>
      <c r="BS132" s="50">
        <v>0.0338071663343702</v>
      </c>
      <c r="BT132" s="50">
        <v>-2255.8</v>
      </c>
      <c r="BU132" s="50">
        <v>1088131.7023400788</v>
      </c>
      <c r="BV132" s="50">
        <v>-2320</v>
      </c>
      <c r="BW132" s="50">
        <v>1085811.7023400788</v>
      </c>
      <c r="BX132" s="50">
        <v>24306.17</v>
      </c>
      <c r="BY132" s="50">
        <v>1061505.5323400788</v>
      </c>
      <c r="CA132" s="511">
        <f>BO132-BX132</f>
        <v>1066081.3323400789</v>
      </c>
      <c r="CB132" s="511">
        <f>IF(E132&gt;0,CA132,0)</f>
        <v>1066081.3323400789</v>
      </c>
      <c r="CC132" s="511">
        <f>IF(F132&gt;0,CA132,0)</f>
        <v>0</v>
      </c>
      <c r="CE132" s="40">
        <v>8732075</v>
      </c>
      <c r="CF132" s="50">
        <v>1090387.5023400788</v>
      </c>
    </row>
    <row r="133" spans="1:84">
      <c r="A133" s="40">
        <v>873123</v>
      </c>
      <c r="B133" s="40">
        <v>8730123</v>
      </c>
      <c r="C133" s="40" t="s">
        <v>495</v>
      </c>
      <c r="D133" s="507">
        <v>35</v>
      </c>
      <c r="E133" s="507">
        <v>35</v>
      </c>
      <c r="F133" s="507">
        <v>0</v>
      </c>
      <c r="G133" s="50">
        <v>112595</v>
      </c>
      <c r="H133" s="50">
        <v>0</v>
      </c>
      <c r="I133" s="50">
        <v>0</v>
      </c>
      <c r="J133" s="50">
        <v>3219.2687939071666</v>
      </c>
      <c r="K133" s="50">
        <v>0</v>
      </c>
      <c r="L133" s="50">
        <v>4237.5557244646443</v>
      </c>
      <c r="M133" s="50">
        <v>0</v>
      </c>
      <c r="N133" s="50">
        <v>572.03441089704154</v>
      </c>
      <c r="O133" s="50">
        <v>799.38801975999434</v>
      </c>
      <c r="P133" s="50">
        <v>345.66551613991146</v>
      </c>
      <c r="Q133" s="50">
        <v>177.27330025564032</v>
      </c>
      <c r="R133" s="50">
        <v>91.304485646434728</v>
      </c>
      <c r="S133" s="50">
        <v>27.719634736586009</v>
      </c>
      <c r="T133" s="50">
        <v>0</v>
      </c>
      <c r="U133" s="50">
        <v>0</v>
      </c>
      <c r="V133" s="50">
        <v>0</v>
      </c>
      <c r="W133" s="50">
        <v>0</v>
      </c>
      <c r="X133" s="50">
        <v>0</v>
      </c>
      <c r="Y133" s="50">
        <v>0</v>
      </c>
      <c r="Z133" s="50">
        <v>1789.6675522888725</v>
      </c>
      <c r="AA133" s="50">
        <v>0</v>
      </c>
      <c r="AB133" s="50">
        <v>0</v>
      </c>
      <c r="AC133" s="50">
        <v>11029.516047058514</v>
      </c>
      <c r="AD133" s="50">
        <v>0</v>
      </c>
      <c r="AE133" s="50">
        <v>0</v>
      </c>
      <c r="AF133" s="50">
        <v>0</v>
      </c>
      <c r="AG133" s="50">
        <v>70758.333333333343</v>
      </c>
      <c r="AH133" s="50">
        <v>0</v>
      </c>
      <c r="AI133" s="50">
        <v>0</v>
      </c>
      <c r="AJ133" s="50">
        <v>0</v>
      </c>
      <c r="AK133" s="50">
        <v>0</v>
      </c>
      <c r="AL133" s="50">
        <v>0</v>
      </c>
      <c r="AM133" s="50">
        <v>0</v>
      </c>
      <c r="AN133" s="50">
        <v>0</v>
      </c>
      <c r="AO133" s="50">
        <v>0</v>
      </c>
      <c r="AP133" s="50">
        <v>0</v>
      </c>
      <c r="AQ133" s="50">
        <v>0</v>
      </c>
      <c r="AR133" s="50">
        <v>0</v>
      </c>
      <c r="AS133" s="50">
        <v>0</v>
      </c>
      <c r="AT133" s="50">
        <v>112595</v>
      </c>
      <c r="AU133" s="50">
        <v>22289.393485154804</v>
      </c>
      <c r="AV133" s="50">
        <v>70758.333333333343</v>
      </c>
      <c r="AW133" s="50">
        <v>10870.731037868667</v>
      </c>
      <c r="AX133" s="50">
        <v>205642.72681848815</v>
      </c>
      <c r="AY133" s="50">
        <v>205642.72681848815</v>
      </c>
      <c r="AZ133" s="50">
        <v>4265</v>
      </c>
      <c r="BA133" s="50">
        <v>149275</v>
      </c>
      <c r="BB133" s="50">
        <v>0</v>
      </c>
      <c r="BC133" s="50">
        <v>0</v>
      </c>
      <c r="BD133" s="50">
        <v>205642.72681848815</v>
      </c>
      <c r="BE133" s="50">
        <v>205642.72681848815</v>
      </c>
      <c r="BF133" s="50">
        <v>0</v>
      </c>
      <c r="BG133" s="50">
        <v>149275</v>
      </c>
      <c r="BH133" s="50">
        <v>78516.666666666657</v>
      </c>
      <c r="BI133" s="50">
        <v>134884.39348515481</v>
      </c>
      <c r="BJ133" s="50">
        <v>3853.8398138615662</v>
      </c>
      <c r="BK133" s="50">
        <v>0</v>
      </c>
      <c r="BL133" s="50">
        <v>0</v>
      </c>
      <c r="BM133" s="50">
        <v>0.02</v>
      </c>
      <c r="BN133" s="50">
        <v>0</v>
      </c>
      <c r="BO133" s="50">
        <v>205642.72681848815</v>
      </c>
      <c r="BP133" s="50">
        <v>5875.5064805282327</v>
      </c>
      <c r="BQ133" s="50" t="s">
        <v>325</v>
      </c>
      <c r="BR133" s="50">
        <v>5875.5064805282327</v>
      </c>
      <c r="BS133" s="50">
        <v>0</v>
      </c>
      <c r="BT133" s="50">
        <v>0</v>
      </c>
      <c r="BU133" s="50">
        <v>205642.72681848815</v>
      </c>
      <c r="BV133" s="50">
        <v>0</v>
      </c>
      <c r="BW133" s="50">
        <v>205642.72681848815</v>
      </c>
      <c r="BX133" s="50">
        <v>0</v>
      </c>
      <c r="BY133" s="50">
        <v>205642.72681848815</v>
      </c>
      <c r="CA133" s="511">
        <f>BO133-BX133</f>
        <v>205642.72681848815</v>
      </c>
      <c r="CB133" s="511">
        <f>IF(E133&gt;0,CA133,0)</f>
        <v>205642.72681848815</v>
      </c>
      <c r="CC133" s="511">
        <f>IF(F133&gt;0,CA133,0)</f>
        <v>0</v>
      </c>
      <c r="CE133" s="40">
        <v>8730123</v>
      </c>
      <c r="CF133" s="50">
        <v>205642.72681848815</v>
      </c>
    </row>
    <row r="134" spans="1:84">
      <c r="A134" s="40">
        <v>110666</v>
      </c>
      <c r="B134" s="40">
        <v>8732121</v>
      </c>
      <c r="C134" s="40" t="s">
        <v>60</v>
      </c>
      <c r="D134" s="507">
        <v>391</v>
      </c>
      <c r="E134" s="507">
        <v>391</v>
      </c>
      <c r="F134" s="507">
        <v>0</v>
      </c>
      <c r="G134" s="50">
        <v>1257847</v>
      </c>
      <c r="H134" s="50">
        <v>0</v>
      </c>
      <c r="I134" s="50">
        <v>0</v>
      </c>
      <c r="J134" s="50">
        <v>31490.000000000065</v>
      </c>
      <c r="K134" s="50">
        <v>0</v>
      </c>
      <c r="L134" s="50">
        <v>41890.000000000087</v>
      </c>
      <c r="M134" s="50">
        <v>0</v>
      </c>
      <c r="N134" s="50">
        <v>16279.999999999969</v>
      </c>
      <c r="O134" s="50">
        <v>5669.9999999999991</v>
      </c>
      <c r="P134" s="50">
        <v>420.00000000000028</v>
      </c>
      <c r="Q134" s="50">
        <v>0</v>
      </c>
      <c r="R134" s="50">
        <v>0</v>
      </c>
      <c r="S134" s="50">
        <v>0</v>
      </c>
      <c r="T134" s="50">
        <v>0</v>
      </c>
      <c r="U134" s="50">
        <v>0</v>
      </c>
      <c r="V134" s="50">
        <v>0</v>
      </c>
      <c r="W134" s="50">
        <v>0</v>
      </c>
      <c r="X134" s="50">
        <v>0</v>
      </c>
      <c r="Y134" s="50">
        <v>0</v>
      </c>
      <c r="Z134" s="50">
        <v>44701.275659823936</v>
      </c>
      <c r="AA134" s="50">
        <v>0</v>
      </c>
      <c r="AB134" s="50">
        <v>0</v>
      </c>
      <c r="AC134" s="50">
        <v>123332.91411042945</v>
      </c>
      <c r="AD134" s="50">
        <v>0</v>
      </c>
      <c r="AE134" s="50">
        <v>0</v>
      </c>
      <c r="AF134" s="50">
        <v>0</v>
      </c>
      <c r="AG134" s="50">
        <v>121300</v>
      </c>
      <c r="AH134" s="50">
        <v>0</v>
      </c>
      <c r="AI134" s="50">
        <v>0</v>
      </c>
      <c r="AJ134" s="50">
        <v>0</v>
      </c>
      <c r="AK134" s="50">
        <v>46020</v>
      </c>
      <c r="AL134" s="50">
        <v>0</v>
      </c>
      <c r="AM134" s="50">
        <v>0</v>
      </c>
      <c r="AN134" s="50">
        <v>0</v>
      </c>
      <c r="AO134" s="50">
        <v>0</v>
      </c>
      <c r="AP134" s="50">
        <v>0</v>
      </c>
      <c r="AQ134" s="50">
        <v>0</v>
      </c>
      <c r="AR134" s="50">
        <v>0</v>
      </c>
      <c r="AS134" s="50">
        <v>0</v>
      </c>
      <c r="AT134" s="50">
        <v>1257847</v>
      </c>
      <c r="AU134" s="50">
        <v>263784.18977025349</v>
      </c>
      <c r="AV134" s="50">
        <v>167320</v>
      </c>
      <c r="AW134" s="50">
        <v>120636.48662085889</v>
      </c>
      <c r="AX134" s="50">
        <v>1688951.1897702534</v>
      </c>
      <c r="AY134" s="50">
        <v>1642931.1897702534</v>
      </c>
      <c r="AZ134" s="50">
        <v>4265</v>
      </c>
      <c r="BA134" s="50">
        <v>1667615</v>
      </c>
      <c r="BB134" s="50">
        <v>24683.810229746625</v>
      </c>
      <c r="BC134" s="50">
        <v>0</v>
      </c>
      <c r="BD134" s="50">
        <v>1713635</v>
      </c>
      <c r="BE134" s="50">
        <v>1713635</v>
      </c>
      <c r="BF134" s="50">
        <v>0</v>
      </c>
      <c r="BG134" s="50">
        <v>1713635</v>
      </c>
      <c r="BH134" s="50">
        <v>1546315</v>
      </c>
      <c r="BI134" s="50">
        <v>1546315</v>
      </c>
      <c r="BJ134" s="50">
        <v>3954.7698209718669</v>
      </c>
      <c r="BK134" s="50">
        <v>3865.7512953367877</v>
      </c>
      <c r="BL134" s="50">
        <v>0.023027483879384903</v>
      </c>
      <c r="BM134" s="50">
        <v>0</v>
      </c>
      <c r="BN134" s="50">
        <v>0</v>
      </c>
      <c r="BO134" s="50">
        <v>1713635</v>
      </c>
      <c r="BP134" s="50">
        <v>4265</v>
      </c>
      <c r="BQ134" s="50" t="s">
        <v>325</v>
      </c>
      <c r="BR134" s="50">
        <v>4382.69820971867</v>
      </c>
      <c r="BS134" s="50">
        <v>0.019416395873098402</v>
      </c>
      <c r="BT134" s="50">
        <v>-3517.7500000000005</v>
      </c>
      <c r="BU134" s="50">
        <v>1710117.25</v>
      </c>
      <c r="BV134" s="50">
        <v>-3910</v>
      </c>
      <c r="BW134" s="50">
        <v>1706207.25</v>
      </c>
      <c r="BX134" s="50">
        <v>46020</v>
      </c>
      <c r="BY134" s="50">
        <v>1660187.25</v>
      </c>
      <c r="CA134" s="511">
        <f>BO134-BX134</f>
        <v>1667615</v>
      </c>
      <c r="CB134" s="511">
        <f>IF(E134&gt;0,CA134,0)</f>
        <v>1667615</v>
      </c>
      <c r="CC134" s="511">
        <f>IF(F134&gt;0,CA134,0)</f>
        <v>0</v>
      </c>
      <c r="CE134" s="40">
        <v>8732121</v>
      </c>
      <c r="CF134" s="50">
        <v>1713635</v>
      </c>
    </row>
    <row r="135" spans="1:84">
      <c r="A135" s="40">
        <v>140622</v>
      </c>
      <c r="B135" s="40">
        <v>8732025</v>
      </c>
      <c r="C135" s="40" t="s">
        <v>158</v>
      </c>
      <c r="D135" s="507">
        <v>207</v>
      </c>
      <c r="E135" s="507">
        <v>207</v>
      </c>
      <c r="F135" s="507">
        <v>0</v>
      </c>
      <c r="G135" s="50">
        <v>665919</v>
      </c>
      <c r="H135" s="50">
        <v>0</v>
      </c>
      <c r="I135" s="50">
        <v>0</v>
      </c>
      <c r="J135" s="50">
        <v>14569.999999999982</v>
      </c>
      <c r="K135" s="50">
        <v>0</v>
      </c>
      <c r="L135" s="50">
        <v>18289.999999999978</v>
      </c>
      <c r="M135" s="50">
        <v>0</v>
      </c>
      <c r="N135" s="50">
        <v>220.00000000000026</v>
      </c>
      <c r="O135" s="50">
        <v>0</v>
      </c>
      <c r="P135" s="50">
        <v>0</v>
      </c>
      <c r="Q135" s="50">
        <v>0</v>
      </c>
      <c r="R135" s="50">
        <v>0</v>
      </c>
      <c r="S135" s="50">
        <v>0</v>
      </c>
      <c r="T135" s="50">
        <v>0</v>
      </c>
      <c r="U135" s="50">
        <v>0</v>
      </c>
      <c r="V135" s="50">
        <v>0</v>
      </c>
      <c r="W135" s="50">
        <v>0</v>
      </c>
      <c r="X135" s="50">
        <v>0</v>
      </c>
      <c r="Y135" s="50">
        <v>0</v>
      </c>
      <c r="Z135" s="50">
        <v>1993.551136363631</v>
      </c>
      <c r="AA135" s="50">
        <v>0</v>
      </c>
      <c r="AB135" s="50">
        <v>0</v>
      </c>
      <c r="AC135" s="50">
        <v>47414.189189189186</v>
      </c>
      <c r="AD135" s="50">
        <v>0</v>
      </c>
      <c r="AE135" s="50">
        <v>0</v>
      </c>
      <c r="AF135" s="50">
        <v>0</v>
      </c>
      <c r="AG135" s="50">
        <v>121300</v>
      </c>
      <c r="AH135" s="50">
        <v>0</v>
      </c>
      <c r="AI135" s="50">
        <v>0</v>
      </c>
      <c r="AJ135" s="50">
        <v>0</v>
      </c>
      <c r="AK135" s="50">
        <v>5230.4</v>
      </c>
      <c r="AL135" s="50">
        <v>0</v>
      </c>
      <c r="AM135" s="50">
        <v>0</v>
      </c>
      <c r="AN135" s="50">
        <v>0</v>
      </c>
      <c r="AO135" s="50">
        <v>0</v>
      </c>
      <c r="AP135" s="50">
        <v>0</v>
      </c>
      <c r="AQ135" s="50">
        <v>0</v>
      </c>
      <c r="AR135" s="50">
        <v>0</v>
      </c>
      <c r="AS135" s="50">
        <v>0</v>
      </c>
      <c r="AT135" s="50">
        <v>665919</v>
      </c>
      <c r="AU135" s="50">
        <v>82487.740325552775</v>
      </c>
      <c r="AV135" s="50">
        <v>126530.4</v>
      </c>
      <c r="AW135" s="50">
        <v>49433.671232432433</v>
      </c>
      <c r="AX135" s="50">
        <v>874937.14032555278</v>
      </c>
      <c r="AY135" s="50">
        <v>869706.74032555276</v>
      </c>
      <c r="AZ135" s="50">
        <v>4265</v>
      </c>
      <c r="BA135" s="50">
        <v>882855</v>
      </c>
      <c r="BB135" s="50">
        <v>13148.259674447239</v>
      </c>
      <c r="BC135" s="50">
        <v>0</v>
      </c>
      <c r="BD135" s="50">
        <v>888085.4</v>
      </c>
      <c r="BE135" s="50">
        <v>888085.40000000014</v>
      </c>
      <c r="BF135" s="50">
        <v>0</v>
      </c>
      <c r="BG135" s="50">
        <v>888085.4</v>
      </c>
      <c r="BH135" s="50">
        <v>761555</v>
      </c>
      <c r="BI135" s="50">
        <v>761555</v>
      </c>
      <c r="BJ135" s="50">
        <v>3679.0096618357488</v>
      </c>
      <c r="BK135" s="50">
        <v>3527.8494623655915</v>
      </c>
      <c r="BL135" s="50">
        <v>0.042847689812931293</v>
      </c>
      <c r="BM135" s="50">
        <v>0</v>
      </c>
      <c r="BN135" s="50">
        <v>0</v>
      </c>
      <c r="BO135" s="50">
        <v>888085.4</v>
      </c>
      <c r="BP135" s="50">
        <v>4265</v>
      </c>
      <c r="BQ135" s="50" t="s">
        <v>325</v>
      </c>
      <c r="BR135" s="50">
        <v>4290.2676328502421</v>
      </c>
      <c r="BS135" s="50">
        <v>0.019521114974510478</v>
      </c>
      <c r="BT135" s="50">
        <v>0</v>
      </c>
      <c r="BU135" s="50">
        <v>888085.4</v>
      </c>
      <c r="BV135" s="50">
        <v>0</v>
      </c>
      <c r="BW135" s="50">
        <v>888085.4</v>
      </c>
      <c r="BX135" s="50">
        <v>5230.4</v>
      </c>
      <c r="BY135" s="50">
        <v>882855</v>
      </c>
      <c r="CA135" s="511">
        <f>BO135-BX135</f>
        <v>882855</v>
      </c>
      <c r="CB135" s="511">
        <f>IF(E135&gt;0,CA135,0)</f>
        <v>882855</v>
      </c>
      <c r="CC135" s="511">
        <f>IF(F135&gt;0,CA135,0)</f>
        <v>0</v>
      </c>
      <c r="CE135" s="40">
        <v>8732025</v>
      </c>
      <c r="CF135" s="50">
        <v>888085.4</v>
      </c>
    </row>
    <row r="136" spans="1:84">
      <c r="A136" s="40">
        <v>110614</v>
      </c>
      <c r="B136" s="40">
        <v>8732028</v>
      </c>
      <c r="C136" s="40" t="s">
        <v>35</v>
      </c>
      <c r="D136" s="507">
        <v>387</v>
      </c>
      <c r="E136" s="507">
        <v>387</v>
      </c>
      <c r="F136" s="507">
        <v>0</v>
      </c>
      <c r="G136" s="50">
        <v>1244979</v>
      </c>
      <c r="H136" s="50">
        <v>0</v>
      </c>
      <c r="I136" s="50">
        <v>0</v>
      </c>
      <c r="J136" s="50">
        <v>33370.000000000073</v>
      </c>
      <c r="K136" s="50">
        <v>0</v>
      </c>
      <c r="L136" s="50">
        <v>42480.000000000007</v>
      </c>
      <c r="M136" s="50">
        <v>0</v>
      </c>
      <c r="N136" s="50">
        <v>219.9999999999996</v>
      </c>
      <c r="O136" s="50">
        <v>0</v>
      </c>
      <c r="P136" s="50">
        <v>0</v>
      </c>
      <c r="Q136" s="50">
        <v>0</v>
      </c>
      <c r="R136" s="50">
        <v>0</v>
      </c>
      <c r="S136" s="50">
        <v>0</v>
      </c>
      <c r="T136" s="50">
        <v>0</v>
      </c>
      <c r="U136" s="50">
        <v>0</v>
      </c>
      <c r="V136" s="50">
        <v>0</v>
      </c>
      <c r="W136" s="50">
        <v>0</v>
      </c>
      <c r="X136" s="50">
        <v>0</v>
      </c>
      <c r="Y136" s="50">
        <v>0</v>
      </c>
      <c r="Z136" s="50">
        <v>6790.5279503105567</v>
      </c>
      <c r="AA136" s="50">
        <v>0</v>
      </c>
      <c r="AB136" s="50">
        <v>0</v>
      </c>
      <c r="AC136" s="50">
        <v>132272.77777777778</v>
      </c>
      <c r="AD136" s="50">
        <v>0</v>
      </c>
      <c r="AE136" s="50">
        <v>0</v>
      </c>
      <c r="AF136" s="50">
        <v>0</v>
      </c>
      <c r="AG136" s="50">
        <v>121300</v>
      </c>
      <c r="AH136" s="50">
        <v>0</v>
      </c>
      <c r="AI136" s="50">
        <v>0</v>
      </c>
      <c r="AJ136" s="50">
        <v>0</v>
      </c>
      <c r="AK136" s="50">
        <v>50180</v>
      </c>
      <c r="AL136" s="50">
        <v>0</v>
      </c>
      <c r="AM136" s="50">
        <v>0</v>
      </c>
      <c r="AN136" s="50">
        <v>0</v>
      </c>
      <c r="AO136" s="50">
        <v>0</v>
      </c>
      <c r="AP136" s="50">
        <v>0</v>
      </c>
      <c r="AQ136" s="50">
        <v>0</v>
      </c>
      <c r="AR136" s="50">
        <v>0</v>
      </c>
      <c r="AS136" s="50">
        <v>0</v>
      </c>
      <c r="AT136" s="50">
        <v>1244979</v>
      </c>
      <c r="AU136" s="50">
        <v>215133.30572808842</v>
      </c>
      <c r="AV136" s="50">
        <v>171480</v>
      </c>
      <c r="AW136" s="50">
        <v>108114.86402222223</v>
      </c>
      <c r="AX136" s="50">
        <v>1631592.3057280884</v>
      </c>
      <c r="AY136" s="50">
        <v>1581412.3057280884</v>
      </c>
      <c r="AZ136" s="50">
        <v>4265</v>
      </c>
      <c r="BA136" s="50">
        <v>1650555</v>
      </c>
      <c r="BB136" s="50">
        <v>69142.694271911634</v>
      </c>
      <c r="BC136" s="50">
        <v>0</v>
      </c>
      <c r="BD136" s="50">
        <v>1700735</v>
      </c>
      <c r="BE136" s="50">
        <v>1700735</v>
      </c>
      <c r="BF136" s="50">
        <v>0</v>
      </c>
      <c r="BG136" s="50">
        <v>1700735</v>
      </c>
      <c r="BH136" s="50">
        <v>1529255</v>
      </c>
      <c r="BI136" s="50">
        <v>1529255</v>
      </c>
      <c r="BJ136" s="50">
        <v>3951.56330749354</v>
      </c>
      <c r="BK136" s="50">
        <v>3843.98891966759</v>
      </c>
      <c r="BL136" s="50">
        <v>0.027985093108762793</v>
      </c>
      <c r="BM136" s="50">
        <v>0</v>
      </c>
      <c r="BN136" s="50">
        <v>0</v>
      </c>
      <c r="BO136" s="50">
        <v>1700735</v>
      </c>
      <c r="BP136" s="50">
        <v>4265</v>
      </c>
      <c r="BQ136" s="50" t="s">
        <v>325</v>
      </c>
      <c r="BR136" s="50">
        <v>4394.6640826873381</v>
      </c>
      <c r="BS136" s="50">
        <v>0.017518236646738794</v>
      </c>
      <c r="BT136" s="50">
        <v>-3503.55</v>
      </c>
      <c r="BU136" s="50">
        <v>1697231.45</v>
      </c>
      <c r="BV136" s="50">
        <v>-3870</v>
      </c>
      <c r="BW136" s="50">
        <v>1693361.45</v>
      </c>
      <c r="BX136" s="50">
        <v>50180</v>
      </c>
      <c r="BY136" s="50">
        <v>1643181.45</v>
      </c>
      <c r="CA136" s="511">
        <f>BO136-BX136</f>
        <v>1650555</v>
      </c>
      <c r="CB136" s="511">
        <f>IF(E136&gt;0,CA136,0)</f>
        <v>1650555</v>
      </c>
      <c r="CC136" s="511">
        <f>IF(F136&gt;0,CA136,0)</f>
        <v>0</v>
      </c>
      <c r="CE136" s="40">
        <v>8732028</v>
      </c>
      <c r="CF136" s="50">
        <v>1700735</v>
      </c>
    </row>
    <row r="137" spans="1:84">
      <c r="A137" s="40">
        <v>137527</v>
      </c>
      <c r="B137" s="40">
        <v>8734040</v>
      </c>
      <c r="C137" s="40" t="s">
        <v>254</v>
      </c>
      <c r="D137" s="507">
        <v>602</v>
      </c>
      <c r="E137" s="507">
        <v>0</v>
      </c>
      <c r="F137" s="507">
        <v>602</v>
      </c>
      <c r="G137" s="50">
        <v>0</v>
      </c>
      <c r="H137" s="50">
        <v>1592136</v>
      </c>
      <c r="I137" s="50">
        <v>1283112</v>
      </c>
      <c r="J137" s="50">
        <v>0</v>
      </c>
      <c r="K137" s="50">
        <v>46999.999999999942</v>
      </c>
      <c r="L137" s="50">
        <v>0</v>
      </c>
      <c r="M137" s="50">
        <v>101205.00000000025</v>
      </c>
      <c r="N137" s="50">
        <v>0</v>
      </c>
      <c r="O137" s="50">
        <v>0</v>
      </c>
      <c r="P137" s="50">
        <v>0</v>
      </c>
      <c r="Q137" s="50">
        <v>0</v>
      </c>
      <c r="R137" s="50">
        <v>0</v>
      </c>
      <c r="S137" s="50">
        <v>0</v>
      </c>
      <c r="T137" s="50">
        <v>2240.0000000000027</v>
      </c>
      <c r="U137" s="50">
        <v>849.99999999999875</v>
      </c>
      <c r="V137" s="50">
        <v>0</v>
      </c>
      <c r="W137" s="50">
        <v>0</v>
      </c>
      <c r="X137" s="50">
        <v>0</v>
      </c>
      <c r="Y137" s="50">
        <v>0</v>
      </c>
      <c r="Z137" s="50">
        <v>0</v>
      </c>
      <c r="AA137" s="50">
        <v>6130.1830282861883</v>
      </c>
      <c r="AB137" s="50">
        <v>0</v>
      </c>
      <c r="AC137" s="50">
        <v>0</v>
      </c>
      <c r="AD137" s="50">
        <v>268042.15335617797</v>
      </c>
      <c r="AE137" s="50">
        <v>0</v>
      </c>
      <c r="AF137" s="50">
        <v>0</v>
      </c>
      <c r="AG137" s="50">
        <v>121300</v>
      </c>
      <c r="AH137" s="50">
        <v>0</v>
      </c>
      <c r="AI137" s="50">
        <v>0</v>
      </c>
      <c r="AJ137" s="50">
        <v>0</v>
      </c>
      <c r="AK137" s="50">
        <v>21255.96</v>
      </c>
      <c r="AL137" s="50">
        <v>0</v>
      </c>
      <c r="AM137" s="50">
        <v>0</v>
      </c>
      <c r="AN137" s="50">
        <v>0</v>
      </c>
      <c r="AO137" s="50">
        <v>0</v>
      </c>
      <c r="AP137" s="50">
        <v>0</v>
      </c>
      <c r="AQ137" s="50">
        <v>0</v>
      </c>
      <c r="AR137" s="50">
        <v>0</v>
      </c>
      <c r="AS137" s="50">
        <v>0</v>
      </c>
      <c r="AT137" s="50">
        <v>2875248</v>
      </c>
      <c r="AU137" s="50">
        <v>425467.33638446429</v>
      </c>
      <c r="AV137" s="50">
        <v>142555.96</v>
      </c>
      <c r="AW137" s="50">
        <v>236752.29164237445</v>
      </c>
      <c r="AX137" s="50">
        <v>3443271.296384464</v>
      </c>
      <c r="AY137" s="50">
        <v>3422015.3363844641</v>
      </c>
      <c r="AZ137" s="50">
        <v>5525</v>
      </c>
      <c r="BA137" s="50">
        <v>3326050</v>
      </c>
      <c r="BB137" s="50">
        <v>0</v>
      </c>
      <c r="BC137" s="50">
        <v>0</v>
      </c>
      <c r="BD137" s="50">
        <v>3443271.296384464</v>
      </c>
      <c r="BE137" s="50">
        <v>0</v>
      </c>
      <c r="BF137" s="50">
        <v>3443271.2963844649</v>
      </c>
      <c r="BG137" s="50">
        <v>3347305.96</v>
      </c>
      <c r="BH137" s="50">
        <v>3204750</v>
      </c>
      <c r="BI137" s="50">
        <v>3300715.3363844641</v>
      </c>
      <c r="BJ137" s="50">
        <v>5482.9158411702065</v>
      </c>
      <c r="BK137" s="50">
        <v>5320.4106664</v>
      </c>
      <c r="BL137" s="50">
        <v>0.030543727723214235</v>
      </c>
      <c r="BM137" s="50">
        <v>0</v>
      </c>
      <c r="BN137" s="50">
        <v>0</v>
      </c>
      <c r="BO137" s="50">
        <v>3443271.296384464</v>
      </c>
      <c r="BP137" s="50">
        <v>5684.4108577815014</v>
      </c>
      <c r="BQ137" s="50" t="s">
        <v>325</v>
      </c>
      <c r="BR137" s="50">
        <v>5719.7197614359866</v>
      </c>
      <c r="BS137" s="50">
        <v>0.030858710064014527</v>
      </c>
      <c r="BT137" s="50">
        <v>0</v>
      </c>
      <c r="BU137" s="50">
        <v>3443271.296384464</v>
      </c>
      <c r="BV137" s="50">
        <v>0</v>
      </c>
      <c r="BW137" s="50">
        <v>3443271.296384464</v>
      </c>
      <c r="BX137" s="50">
        <v>21255.96</v>
      </c>
      <c r="BY137" s="50">
        <v>3422015.3363844641</v>
      </c>
      <c r="CA137" s="511">
        <f>BO137-BX137</f>
        <v>3422015.3363844641</v>
      </c>
      <c r="CB137" s="511">
        <f>IF(E137&gt;0,CA137,0)</f>
        <v>0</v>
      </c>
      <c r="CC137" s="511">
        <f>IF(F137&gt;0,CA137,0)</f>
        <v>3422015.3363844641</v>
      </c>
      <c r="CE137" s="40">
        <v>8734040</v>
      </c>
      <c r="CF137" s="50">
        <v>3443271.296384464</v>
      </c>
    </row>
    <row r="138" spans="1:84">
      <c r="A138" s="40">
        <v>110615</v>
      </c>
      <c r="B138" s="40">
        <v>8732029</v>
      </c>
      <c r="C138" s="40" t="s">
        <v>36</v>
      </c>
      <c r="D138" s="507">
        <v>207</v>
      </c>
      <c r="E138" s="507">
        <v>207</v>
      </c>
      <c r="F138" s="507">
        <v>0</v>
      </c>
      <c r="G138" s="50">
        <v>665919</v>
      </c>
      <c r="H138" s="50">
        <v>0</v>
      </c>
      <c r="I138" s="50">
        <v>0</v>
      </c>
      <c r="J138" s="50">
        <v>13160.00000000002</v>
      </c>
      <c r="K138" s="50">
        <v>0</v>
      </c>
      <c r="L138" s="50">
        <v>18289.999999999978</v>
      </c>
      <c r="M138" s="50">
        <v>0</v>
      </c>
      <c r="N138" s="50">
        <v>220.00000000000026</v>
      </c>
      <c r="O138" s="50">
        <v>0</v>
      </c>
      <c r="P138" s="50">
        <v>0</v>
      </c>
      <c r="Q138" s="50">
        <v>0</v>
      </c>
      <c r="R138" s="50">
        <v>0</v>
      </c>
      <c r="S138" s="50">
        <v>0</v>
      </c>
      <c r="T138" s="50">
        <v>0</v>
      </c>
      <c r="U138" s="50">
        <v>0</v>
      </c>
      <c r="V138" s="50">
        <v>0</v>
      </c>
      <c r="W138" s="50">
        <v>0</v>
      </c>
      <c r="X138" s="50">
        <v>0</v>
      </c>
      <c r="Y138" s="50">
        <v>0</v>
      </c>
      <c r="Z138" s="50">
        <v>4176.9642857142835</v>
      </c>
      <c r="AA138" s="50">
        <v>0</v>
      </c>
      <c r="AB138" s="50">
        <v>0</v>
      </c>
      <c r="AC138" s="50">
        <v>64182.621951219517</v>
      </c>
      <c r="AD138" s="50">
        <v>0</v>
      </c>
      <c r="AE138" s="50">
        <v>0</v>
      </c>
      <c r="AF138" s="50">
        <v>0</v>
      </c>
      <c r="AG138" s="50">
        <v>121300</v>
      </c>
      <c r="AH138" s="50">
        <v>0</v>
      </c>
      <c r="AI138" s="50">
        <v>0</v>
      </c>
      <c r="AJ138" s="50">
        <v>0</v>
      </c>
      <c r="AK138" s="50">
        <v>41069.92</v>
      </c>
      <c r="AL138" s="50">
        <v>0</v>
      </c>
      <c r="AM138" s="50">
        <v>0</v>
      </c>
      <c r="AN138" s="50">
        <v>0</v>
      </c>
      <c r="AO138" s="50">
        <v>0</v>
      </c>
      <c r="AP138" s="50">
        <v>0</v>
      </c>
      <c r="AQ138" s="50">
        <v>0</v>
      </c>
      <c r="AR138" s="50">
        <v>0</v>
      </c>
      <c r="AS138" s="50">
        <v>0</v>
      </c>
      <c r="AT138" s="50">
        <v>665919</v>
      </c>
      <c r="AU138" s="50">
        <v>100029.5862369338</v>
      </c>
      <c r="AV138" s="50">
        <v>162369.91999999998</v>
      </c>
      <c r="AW138" s="50">
        <v>54983.193446341465</v>
      </c>
      <c r="AX138" s="50">
        <v>928318.50623693387</v>
      </c>
      <c r="AY138" s="50">
        <v>887248.58623693383</v>
      </c>
      <c r="AZ138" s="50">
        <v>4265</v>
      </c>
      <c r="BA138" s="50">
        <v>882855</v>
      </c>
      <c r="BB138" s="50">
        <v>0</v>
      </c>
      <c r="BC138" s="50">
        <v>0</v>
      </c>
      <c r="BD138" s="50">
        <v>928318.50623693387</v>
      </c>
      <c r="BE138" s="50">
        <v>928318.50623693387</v>
      </c>
      <c r="BF138" s="50">
        <v>0</v>
      </c>
      <c r="BG138" s="50">
        <v>923924.92</v>
      </c>
      <c r="BH138" s="50">
        <v>761555</v>
      </c>
      <c r="BI138" s="50">
        <v>765948.58623693383</v>
      </c>
      <c r="BJ138" s="50">
        <v>3700.2347161204534</v>
      </c>
      <c r="BK138" s="50">
        <v>3564.263959390863</v>
      </c>
      <c r="BL138" s="50">
        <v>0.038148340941849893</v>
      </c>
      <c r="BM138" s="50">
        <v>0</v>
      </c>
      <c r="BN138" s="50">
        <v>0</v>
      </c>
      <c r="BO138" s="50">
        <v>928318.50623693387</v>
      </c>
      <c r="BP138" s="50">
        <v>4286.2250542847041</v>
      </c>
      <c r="BQ138" s="50" t="s">
        <v>325</v>
      </c>
      <c r="BR138" s="50">
        <v>4484.6304649127242</v>
      </c>
      <c r="BS138" s="50">
        <v>0.021910498583792792</v>
      </c>
      <c r="BT138" s="50">
        <v>-1827.6000000000001</v>
      </c>
      <c r="BU138" s="50">
        <v>926490.90623693389</v>
      </c>
      <c r="BV138" s="50">
        <v>-2070</v>
      </c>
      <c r="BW138" s="50">
        <v>924420.90623693389</v>
      </c>
      <c r="BX138" s="50">
        <v>41069.92</v>
      </c>
      <c r="BY138" s="50">
        <v>883350.98623693385</v>
      </c>
      <c r="CA138" s="511">
        <f>BO138-BX138</f>
        <v>887248.58623693383</v>
      </c>
      <c r="CB138" s="511">
        <f>IF(E138&gt;0,CA138,0)</f>
        <v>887248.58623693383</v>
      </c>
      <c r="CC138" s="511">
        <f>IF(F138&gt;0,CA138,0)</f>
        <v>0</v>
      </c>
      <c r="CE138" s="40">
        <v>8732029</v>
      </c>
      <c r="CF138" s="50">
        <v>928318.50623693387</v>
      </c>
    </row>
    <row r="139" spans="1:84">
      <c r="A139" s="40">
        <v>141212</v>
      </c>
      <c r="B139" s="40">
        <v>8732030</v>
      </c>
      <c r="C139" s="40" t="s">
        <v>161</v>
      </c>
      <c r="D139" s="507">
        <v>89</v>
      </c>
      <c r="E139" s="507">
        <v>89</v>
      </c>
      <c r="F139" s="507">
        <v>0</v>
      </c>
      <c r="G139" s="50">
        <v>286313</v>
      </c>
      <c r="H139" s="50">
        <v>0</v>
      </c>
      <c r="I139" s="50">
        <v>0</v>
      </c>
      <c r="J139" s="50">
        <v>8460.0000000000018</v>
      </c>
      <c r="K139" s="50">
        <v>0</v>
      </c>
      <c r="L139" s="50">
        <v>12389.999999999985</v>
      </c>
      <c r="M139" s="50">
        <v>0</v>
      </c>
      <c r="N139" s="50">
        <v>659.99999999999943</v>
      </c>
      <c r="O139" s="50">
        <v>0</v>
      </c>
      <c r="P139" s="50">
        <v>0</v>
      </c>
      <c r="Q139" s="50">
        <v>0</v>
      </c>
      <c r="R139" s="50">
        <v>0</v>
      </c>
      <c r="S139" s="50">
        <v>0</v>
      </c>
      <c r="T139" s="50">
        <v>0</v>
      </c>
      <c r="U139" s="50">
        <v>0</v>
      </c>
      <c r="V139" s="50">
        <v>0</v>
      </c>
      <c r="W139" s="50">
        <v>0</v>
      </c>
      <c r="X139" s="50">
        <v>0</v>
      </c>
      <c r="Y139" s="50">
        <v>0</v>
      </c>
      <c r="Z139" s="50">
        <v>0</v>
      </c>
      <c r="AA139" s="50">
        <v>0</v>
      </c>
      <c r="AB139" s="50">
        <v>0</v>
      </c>
      <c r="AC139" s="50">
        <v>32233.974358974363</v>
      </c>
      <c r="AD139" s="50">
        <v>0</v>
      </c>
      <c r="AE139" s="50">
        <v>4310.5000000000209</v>
      </c>
      <c r="AF139" s="50">
        <v>0</v>
      </c>
      <c r="AG139" s="50">
        <v>121300</v>
      </c>
      <c r="AH139" s="50">
        <v>44646.194926568758</v>
      </c>
      <c r="AI139" s="50">
        <v>0</v>
      </c>
      <c r="AJ139" s="50">
        <v>0</v>
      </c>
      <c r="AK139" s="50">
        <v>4353.2</v>
      </c>
      <c r="AL139" s="50">
        <v>0</v>
      </c>
      <c r="AM139" s="50">
        <v>0</v>
      </c>
      <c r="AN139" s="50">
        <v>0</v>
      </c>
      <c r="AO139" s="50">
        <v>0</v>
      </c>
      <c r="AP139" s="50">
        <v>0</v>
      </c>
      <c r="AQ139" s="50">
        <v>0</v>
      </c>
      <c r="AR139" s="50">
        <v>0</v>
      </c>
      <c r="AS139" s="50">
        <v>0</v>
      </c>
      <c r="AT139" s="50">
        <v>286313</v>
      </c>
      <c r="AU139" s="50">
        <v>58054.474358974367</v>
      </c>
      <c r="AV139" s="50">
        <v>170299.39492656878</v>
      </c>
      <c r="AW139" s="50">
        <v>26153.510548717946</v>
      </c>
      <c r="AX139" s="50">
        <v>514666.86928554316</v>
      </c>
      <c r="AY139" s="50">
        <v>510313.66928554315</v>
      </c>
      <c r="AZ139" s="50">
        <v>4265</v>
      </c>
      <c r="BA139" s="50">
        <v>379585</v>
      </c>
      <c r="BB139" s="50">
        <v>0</v>
      </c>
      <c r="BC139" s="50">
        <v>0</v>
      </c>
      <c r="BD139" s="50">
        <v>514666.86928554316</v>
      </c>
      <c r="BE139" s="50">
        <v>514666.86928554316</v>
      </c>
      <c r="BF139" s="50">
        <v>0</v>
      </c>
      <c r="BG139" s="50">
        <v>383938.2</v>
      </c>
      <c r="BH139" s="50">
        <v>213638.80507343123</v>
      </c>
      <c r="BI139" s="50">
        <v>344367.47435897437</v>
      </c>
      <c r="BJ139" s="50">
        <v>3869.2974647075771</v>
      </c>
      <c r="BK139" s="50">
        <v>3337.8161447629805</v>
      </c>
      <c r="BL139" s="50">
        <v>0.15923025621962089</v>
      </c>
      <c r="BM139" s="50">
        <v>0</v>
      </c>
      <c r="BN139" s="50">
        <v>0</v>
      </c>
      <c r="BO139" s="50">
        <v>514666.86928554316</v>
      </c>
      <c r="BP139" s="50">
        <v>5733.8614526465526</v>
      </c>
      <c r="BQ139" s="50" t="s">
        <v>325</v>
      </c>
      <c r="BR139" s="50">
        <v>5782.7738121971142</v>
      </c>
      <c r="BS139" s="50">
        <v>0.11009973777044468</v>
      </c>
      <c r="BT139" s="50">
        <v>0</v>
      </c>
      <c r="BU139" s="50">
        <v>514666.86928554316</v>
      </c>
      <c r="BV139" s="50">
        <v>0</v>
      </c>
      <c r="BW139" s="50">
        <v>514666.86928554316</v>
      </c>
      <c r="BX139" s="50">
        <v>4353.2</v>
      </c>
      <c r="BY139" s="50">
        <v>510313.66928554315</v>
      </c>
      <c r="CA139" s="511">
        <f>BO139-BX139</f>
        <v>510313.66928554315</v>
      </c>
      <c r="CB139" s="511">
        <f>IF(E139&gt;0,CA139,0)</f>
        <v>510313.66928554315</v>
      </c>
      <c r="CC139" s="511">
        <f>IF(F139&gt;0,CA139,0)</f>
        <v>0</v>
      </c>
      <c r="CE139" s="40">
        <v>8732030</v>
      </c>
      <c r="CF139" s="50">
        <v>514666.86928554316</v>
      </c>
    </row>
    <row r="140" spans="1:84">
      <c r="A140" s="40">
        <v>110626</v>
      </c>
      <c r="B140" s="40">
        <v>8732059</v>
      </c>
      <c r="C140" s="40" t="s">
        <v>42</v>
      </c>
      <c r="D140" s="507">
        <v>198</v>
      </c>
      <c r="E140" s="507">
        <v>198</v>
      </c>
      <c r="F140" s="507">
        <v>0</v>
      </c>
      <c r="G140" s="50">
        <v>636966</v>
      </c>
      <c r="H140" s="50">
        <v>0</v>
      </c>
      <c r="I140" s="50">
        <v>0</v>
      </c>
      <c r="J140" s="50">
        <v>7519.9999999999991</v>
      </c>
      <c r="K140" s="50">
        <v>0</v>
      </c>
      <c r="L140" s="50">
        <v>10030.000000000004</v>
      </c>
      <c r="M140" s="50">
        <v>0</v>
      </c>
      <c r="N140" s="50">
        <v>0</v>
      </c>
      <c r="O140" s="50">
        <v>0</v>
      </c>
      <c r="P140" s="50">
        <v>0</v>
      </c>
      <c r="Q140" s="50">
        <v>0</v>
      </c>
      <c r="R140" s="50">
        <v>0</v>
      </c>
      <c r="S140" s="50">
        <v>0</v>
      </c>
      <c r="T140" s="50">
        <v>0</v>
      </c>
      <c r="U140" s="50">
        <v>0</v>
      </c>
      <c r="V140" s="50">
        <v>0</v>
      </c>
      <c r="W140" s="50">
        <v>0</v>
      </c>
      <c r="X140" s="50">
        <v>0</v>
      </c>
      <c r="Y140" s="50">
        <v>0</v>
      </c>
      <c r="Z140" s="50">
        <v>12698.756756756813</v>
      </c>
      <c r="AA140" s="50">
        <v>0</v>
      </c>
      <c r="AB140" s="50">
        <v>0</v>
      </c>
      <c r="AC140" s="50">
        <v>60907</v>
      </c>
      <c r="AD140" s="50">
        <v>0</v>
      </c>
      <c r="AE140" s="50">
        <v>5660.9999999999982</v>
      </c>
      <c r="AF140" s="50">
        <v>0</v>
      </c>
      <c r="AG140" s="50">
        <v>121300</v>
      </c>
      <c r="AH140" s="50">
        <v>0</v>
      </c>
      <c r="AI140" s="50">
        <v>0</v>
      </c>
      <c r="AJ140" s="50">
        <v>0</v>
      </c>
      <c r="AK140" s="50">
        <v>17491.5</v>
      </c>
      <c r="AL140" s="50">
        <v>0</v>
      </c>
      <c r="AM140" s="50">
        <v>0</v>
      </c>
      <c r="AN140" s="50">
        <v>0</v>
      </c>
      <c r="AO140" s="50">
        <v>0</v>
      </c>
      <c r="AP140" s="50">
        <v>0</v>
      </c>
      <c r="AQ140" s="50">
        <v>0</v>
      </c>
      <c r="AR140" s="50">
        <v>0</v>
      </c>
      <c r="AS140" s="50">
        <v>0</v>
      </c>
      <c r="AT140" s="50">
        <v>636966</v>
      </c>
      <c r="AU140" s="50">
        <v>96816.756756756819</v>
      </c>
      <c r="AV140" s="50">
        <v>138791.5</v>
      </c>
      <c r="AW140" s="50">
        <v>51323.936</v>
      </c>
      <c r="AX140" s="50">
        <v>872574.2567567568</v>
      </c>
      <c r="AY140" s="50">
        <v>855082.7567567568</v>
      </c>
      <c r="AZ140" s="50">
        <v>4265</v>
      </c>
      <c r="BA140" s="50">
        <v>844470</v>
      </c>
      <c r="BB140" s="50">
        <v>0</v>
      </c>
      <c r="BC140" s="50">
        <v>0</v>
      </c>
      <c r="BD140" s="50">
        <v>872574.2567567568</v>
      </c>
      <c r="BE140" s="50">
        <v>872574.2567567568</v>
      </c>
      <c r="BF140" s="50">
        <v>0</v>
      </c>
      <c r="BG140" s="50">
        <v>861961.5</v>
      </c>
      <c r="BH140" s="50">
        <v>723170</v>
      </c>
      <c r="BI140" s="50">
        <v>733782.7567567568</v>
      </c>
      <c r="BJ140" s="50">
        <v>3705.9735189735193</v>
      </c>
      <c r="BK140" s="50">
        <v>3551.502590673575</v>
      </c>
      <c r="BL140" s="50">
        <v>0.043494527838890705</v>
      </c>
      <c r="BM140" s="50">
        <v>0</v>
      </c>
      <c r="BN140" s="50">
        <v>0</v>
      </c>
      <c r="BO140" s="50">
        <v>872574.2567567568</v>
      </c>
      <c r="BP140" s="50">
        <v>4318.5997815997816</v>
      </c>
      <c r="BQ140" s="50" t="s">
        <v>325</v>
      </c>
      <c r="BR140" s="50">
        <v>4406.9406906906906</v>
      </c>
      <c r="BS140" s="50">
        <v>0.031918281821676775</v>
      </c>
      <c r="BT140" s="50">
        <v>-1698</v>
      </c>
      <c r="BU140" s="50">
        <v>870876.2567567568</v>
      </c>
      <c r="BV140" s="50">
        <v>-1980</v>
      </c>
      <c r="BW140" s="50">
        <v>868896.2567567568</v>
      </c>
      <c r="BX140" s="50">
        <v>17491.5</v>
      </c>
      <c r="BY140" s="50">
        <v>851404.7567567568</v>
      </c>
      <c r="CA140" s="511">
        <f>BO140-BX140</f>
        <v>855082.7567567568</v>
      </c>
      <c r="CB140" s="511">
        <f>IF(E140&gt;0,CA140,0)</f>
        <v>855082.7567567568</v>
      </c>
      <c r="CC140" s="511">
        <f>IF(F140&gt;0,CA140,0)</f>
        <v>0</v>
      </c>
      <c r="CE140" s="40">
        <v>8732059</v>
      </c>
      <c r="CF140" s="50">
        <v>872574.2567567568</v>
      </c>
    </row>
    <row r="141" spans="1:84">
      <c r="A141" s="40">
        <v>138595</v>
      </c>
      <c r="B141" s="40">
        <v>8732257</v>
      </c>
      <c r="C141" s="40" t="s">
        <v>209</v>
      </c>
      <c r="D141" s="507">
        <v>204</v>
      </c>
      <c r="E141" s="507">
        <v>204</v>
      </c>
      <c r="F141" s="507">
        <v>0</v>
      </c>
      <c r="G141" s="50">
        <v>656268</v>
      </c>
      <c r="H141" s="50">
        <v>0</v>
      </c>
      <c r="I141" s="50">
        <v>0</v>
      </c>
      <c r="J141" s="50">
        <v>13629.999999999996</v>
      </c>
      <c r="K141" s="50">
        <v>0</v>
      </c>
      <c r="L141" s="50">
        <v>17700.000000000025</v>
      </c>
      <c r="M141" s="50">
        <v>0</v>
      </c>
      <c r="N141" s="50">
        <v>660.000000000001</v>
      </c>
      <c r="O141" s="50">
        <v>2160</v>
      </c>
      <c r="P141" s="50">
        <v>0</v>
      </c>
      <c r="Q141" s="50">
        <v>460.0000000000004</v>
      </c>
      <c r="R141" s="50">
        <v>0</v>
      </c>
      <c r="S141" s="50">
        <v>0</v>
      </c>
      <c r="T141" s="50">
        <v>0</v>
      </c>
      <c r="U141" s="50">
        <v>0</v>
      </c>
      <c r="V141" s="50">
        <v>0</v>
      </c>
      <c r="W141" s="50">
        <v>0</v>
      </c>
      <c r="X141" s="50">
        <v>0</v>
      </c>
      <c r="Y141" s="50">
        <v>0</v>
      </c>
      <c r="Z141" s="50">
        <v>6624.1379310344837</v>
      </c>
      <c r="AA141" s="50">
        <v>0</v>
      </c>
      <c r="AB141" s="50">
        <v>0</v>
      </c>
      <c r="AC141" s="50">
        <v>52453.652694610777</v>
      </c>
      <c r="AD141" s="50">
        <v>0</v>
      </c>
      <c r="AE141" s="50">
        <v>0</v>
      </c>
      <c r="AF141" s="50">
        <v>0</v>
      </c>
      <c r="AG141" s="50">
        <v>121300</v>
      </c>
      <c r="AH141" s="50">
        <v>0</v>
      </c>
      <c r="AI141" s="50">
        <v>0</v>
      </c>
      <c r="AJ141" s="50">
        <v>0</v>
      </c>
      <c r="AK141" s="50">
        <v>4619.8</v>
      </c>
      <c r="AL141" s="50">
        <v>0</v>
      </c>
      <c r="AM141" s="50">
        <v>0</v>
      </c>
      <c r="AN141" s="50">
        <v>0</v>
      </c>
      <c r="AO141" s="50">
        <v>0</v>
      </c>
      <c r="AP141" s="50">
        <v>0</v>
      </c>
      <c r="AQ141" s="50">
        <v>0</v>
      </c>
      <c r="AR141" s="50">
        <v>0</v>
      </c>
      <c r="AS141" s="50">
        <v>0</v>
      </c>
      <c r="AT141" s="50">
        <v>656268</v>
      </c>
      <c r="AU141" s="50">
        <v>93687.790625645284</v>
      </c>
      <c r="AV141" s="50">
        <v>125919.8</v>
      </c>
      <c r="AW141" s="50">
        <v>52661.351019161673</v>
      </c>
      <c r="AX141" s="50">
        <v>875875.59062564536</v>
      </c>
      <c r="AY141" s="50">
        <v>871255.79062564531</v>
      </c>
      <c r="AZ141" s="50">
        <v>4265</v>
      </c>
      <c r="BA141" s="50">
        <v>870060</v>
      </c>
      <c r="BB141" s="50">
        <v>0</v>
      </c>
      <c r="BC141" s="50">
        <v>0</v>
      </c>
      <c r="BD141" s="50">
        <v>875875.59062564536</v>
      </c>
      <c r="BE141" s="50">
        <v>875875.59062564524</v>
      </c>
      <c r="BF141" s="50">
        <v>0</v>
      </c>
      <c r="BG141" s="50">
        <v>874679.8</v>
      </c>
      <c r="BH141" s="50">
        <v>748760</v>
      </c>
      <c r="BI141" s="50">
        <v>749955.79062564531</v>
      </c>
      <c r="BJ141" s="50">
        <v>3676.2538756159083</v>
      </c>
      <c r="BK141" s="50">
        <v>3591.1650485436894</v>
      </c>
      <c r="BL141" s="50">
        <v>0.023693933840975828</v>
      </c>
      <c r="BM141" s="50">
        <v>0</v>
      </c>
      <c r="BN141" s="50">
        <v>0</v>
      </c>
      <c r="BO141" s="50">
        <v>875875.59062564536</v>
      </c>
      <c r="BP141" s="50">
        <v>4270.8617187531636</v>
      </c>
      <c r="BQ141" s="50" t="s">
        <v>325</v>
      </c>
      <c r="BR141" s="50">
        <v>4293.5077971845358</v>
      </c>
      <c r="BS141" s="50">
        <v>0.021673571161751726</v>
      </c>
      <c r="BT141" s="50">
        <v>0</v>
      </c>
      <c r="BU141" s="50">
        <v>875875.59062564536</v>
      </c>
      <c r="BV141" s="50">
        <v>0</v>
      </c>
      <c r="BW141" s="50">
        <v>875875.59062564536</v>
      </c>
      <c r="BX141" s="50">
        <v>4619.8</v>
      </c>
      <c r="BY141" s="50">
        <v>871255.79062564531</v>
      </c>
      <c r="CA141" s="511">
        <f>BO141-BX141</f>
        <v>871255.79062564531</v>
      </c>
      <c r="CB141" s="511">
        <f>IF(E141&gt;0,CA141,0)</f>
        <v>871255.79062564531</v>
      </c>
      <c r="CC141" s="511">
        <f>IF(F141&gt;0,CA141,0)</f>
        <v>0</v>
      </c>
      <c r="CE141" s="40">
        <v>8732257</v>
      </c>
      <c r="CF141" s="50">
        <v>875875.59062564536</v>
      </c>
    </row>
    <row r="142" spans="1:84">
      <c r="A142" s="40">
        <v>142498</v>
      </c>
      <c r="B142" s="40">
        <v>8732447</v>
      </c>
      <c r="C142" s="40" t="s">
        <v>212</v>
      </c>
      <c r="D142" s="507">
        <v>348</v>
      </c>
      <c r="E142" s="507">
        <v>348</v>
      </c>
      <c r="F142" s="507">
        <v>0</v>
      </c>
      <c r="G142" s="50">
        <v>1119516</v>
      </c>
      <c r="H142" s="50">
        <v>0</v>
      </c>
      <c r="I142" s="50">
        <v>0</v>
      </c>
      <c r="J142" s="50">
        <v>32899.999999999949</v>
      </c>
      <c r="K142" s="50">
        <v>0</v>
      </c>
      <c r="L142" s="50">
        <v>45430.000000000007</v>
      </c>
      <c r="M142" s="50">
        <v>0</v>
      </c>
      <c r="N142" s="50">
        <v>0</v>
      </c>
      <c r="O142" s="50">
        <v>1629.3641618497065</v>
      </c>
      <c r="P142" s="50">
        <v>0</v>
      </c>
      <c r="Q142" s="50">
        <v>0</v>
      </c>
      <c r="R142" s="50">
        <v>0</v>
      </c>
      <c r="S142" s="50">
        <v>0</v>
      </c>
      <c r="T142" s="50">
        <v>0</v>
      </c>
      <c r="U142" s="50">
        <v>0</v>
      </c>
      <c r="V142" s="50">
        <v>0</v>
      </c>
      <c r="W142" s="50">
        <v>0</v>
      </c>
      <c r="X142" s="50">
        <v>0</v>
      </c>
      <c r="Y142" s="50">
        <v>0</v>
      </c>
      <c r="Z142" s="50">
        <v>13606.920415224924</v>
      </c>
      <c r="AA142" s="50">
        <v>0</v>
      </c>
      <c r="AB142" s="50">
        <v>0</v>
      </c>
      <c r="AC142" s="50">
        <v>111469.6062992126</v>
      </c>
      <c r="AD142" s="50">
        <v>0</v>
      </c>
      <c r="AE142" s="50">
        <v>0</v>
      </c>
      <c r="AF142" s="50">
        <v>0</v>
      </c>
      <c r="AG142" s="50">
        <v>121300</v>
      </c>
      <c r="AH142" s="50">
        <v>0</v>
      </c>
      <c r="AI142" s="50">
        <v>0</v>
      </c>
      <c r="AJ142" s="50">
        <v>0</v>
      </c>
      <c r="AK142" s="50">
        <v>8177.6</v>
      </c>
      <c r="AL142" s="50">
        <v>0</v>
      </c>
      <c r="AM142" s="50">
        <v>0</v>
      </c>
      <c r="AN142" s="50">
        <v>0</v>
      </c>
      <c r="AO142" s="50">
        <v>0</v>
      </c>
      <c r="AP142" s="50">
        <v>0</v>
      </c>
      <c r="AQ142" s="50">
        <v>0</v>
      </c>
      <c r="AR142" s="50">
        <v>0</v>
      </c>
      <c r="AS142" s="50">
        <v>0</v>
      </c>
      <c r="AT142" s="50">
        <v>1119516</v>
      </c>
      <c r="AU142" s="50">
        <v>205035.89087628719</v>
      </c>
      <c r="AV142" s="50">
        <v>129477.6</v>
      </c>
      <c r="AW142" s="50">
        <v>96452.576960730046</v>
      </c>
      <c r="AX142" s="50">
        <v>1454029.4908762872</v>
      </c>
      <c r="AY142" s="50">
        <v>1445851.8908762871</v>
      </c>
      <c r="AZ142" s="50">
        <v>4265</v>
      </c>
      <c r="BA142" s="50">
        <v>1484220</v>
      </c>
      <c r="BB142" s="50">
        <v>38368.109123712871</v>
      </c>
      <c r="BC142" s="50">
        <v>0</v>
      </c>
      <c r="BD142" s="50">
        <v>1492397.6</v>
      </c>
      <c r="BE142" s="50">
        <v>1492397.6000000003</v>
      </c>
      <c r="BF142" s="50">
        <v>0</v>
      </c>
      <c r="BG142" s="50">
        <v>1492397.6</v>
      </c>
      <c r="BH142" s="50">
        <v>1362920</v>
      </c>
      <c r="BI142" s="50">
        <v>1362920</v>
      </c>
      <c r="BJ142" s="50">
        <v>3916.4367816091954</v>
      </c>
      <c r="BK142" s="50">
        <v>3802.1183800623053</v>
      </c>
      <c r="BL142" s="50">
        <v>0.03006702846138545</v>
      </c>
      <c r="BM142" s="50">
        <v>0</v>
      </c>
      <c r="BN142" s="50">
        <v>0</v>
      </c>
      <c r="BO142" s="50">
        <v>1492397.6</v>
      </c>
      <c r="BP142" s="50">
        <v>4265</v>
      </c>
      <c r="BQ142" s="50" t="s">
        <v>325</v>
      </c>
      <c r="BR142" s="50">
        <v>4288.4988505747133</v>
      </c>
      <c r="BS142" s="50">
        <v>0.019741754136932244</v>
      </c>
      <c r="BT142" s="50">
        <v>0</v>
      </c>
      <c r="BU142" s="50">
        <v>1492397.6</v>
      </c>
      <c r="BV142" s="50">
        <v>0</v>
      </c>
      <c r="BW142" s="50">
        <v>1492397.6</v>
      </c>
      <c r="BX142" s="50">
        <v>8177.6</v>
      </c>
      <c r="BY142" s="50">
        <v>1484220</v>
      </c>
      <c r="CA142" s="511">
        <f>BO142-BX142</f>
        <v>1484220</v>
      </c>
      <c r="CB142" s="511">
        <f>IF(E142&gt;0,CA142,0)</f>
        <v>1484220</v>
      </c>
      <c r="CC142" s="511">
        <f>IF(F142&gt;0,CA142,0)</f>
        <v>0</v>
      </c>
      <c r="CE142" s="40">
        <v>8732447</v>
      </c>
      <c r="CF142" s="50">
        <v>1492397.6</v>
      </c>
    </row>
    <row r="143" spans="1:84">
      <c r="A143" s="40">
        <v>143776</v>
      </c>
      <c r="B143" s="40">
        <v>8733026</v>
      </c>
      <c r="C143" s="40" t="s">
        <v>217</v>
      </c>
      <c r="D143" s="507">
        <v>342</v>
      </c>
      <c r="E143" s="507">
        <v>342</v>
      </c>
      <c r="F143" s="507">
        <v>0</v>
      </c>
      <c r="G143" s="50">
        <v>1100214</v>
      </c>
      <c r="H143" s="50">
        <v>0</v>
      </c>
      <c r="I143" s="50">
        <v>0</v>
      </c>
      <c r="J143" s="50">
        <v>14099.999999999995</v>
      </c>
      <c r="K143" s="50">
        <v>0</v>
      </c>
      <c r="L143" s="50">
        <v>18880</v>
      </c>
      <c r="M143" s="50">
        <v>0</v>
      </c>
      <c r="N143" s="50">
        <v>219.99999999999966</v>
      </c>
      <c r="O143" s="50">
        <v>2970.0000000000018</v>
      </c>
      <c r="P143" s="50">
        <v>419.99999999999937</v>
      </c>
      <c r="Q143" s="50">
        <v>0</v>
      </c>
      <c r="R143" s="50">
        <v>0</v>
      </c>
      <c r="S143" s="50">
        <v>1280.0000000000002</v>
      </c>
      <c r="T143" s="50">
        <v>0</v>
      </c>
      <c r="U143" s="50">
        <v>0</v>
      </c>
      <c r="V143" s="50">
        <v>0</v>
      </c>
      <c r="W143" s="50">
        <v>0</v>
      </c>
      <c r="X143" s="50">
        <v>0</v>
      </c>
      <c r="Y143" s="50">
        <v>0</v>
      </c>
      <c r="Z143" s="50">
        <v>34959.375000000015</v>
      </c>
      <c r="AA143" s="50">
        <v>0</v>
      </c>
      <c r="AB143" s="50">
        <v>0</v>
      </c>
      <c r="AC143" s="50">
        <v>68047.774086378733</v>
      </c>
      <c r="AD143" s="50">
        <v>0</v>
      </c>
      <c r="AE143" s="50">
        <v>0</v>
      </c>
      <c r="AF143" s="50">
        <v>0</v>
      </c>
      <c r="AG143" s="50">
        <v>121300</v>
      </c>
      <c r="AH143" s="50">
        <v>0</v>
      </c>
      <c r="AI143" s="50">
        <v>0</v>
      </c>
      <c r="AJ143" s="50">
        <v>0</v>
      </c>
      <c r="AK143" s="50">
        <v>8124.2</v>
      </c>
      <c r="AL143" s="50">
        <v>0</v>
      </c>
      <c r="AM143" s="50">
        <v>0</v>
      </c>
      <c r="AN143" s="50">
        <v>0</v>
      </c>
      <c r="AO143" s="50">
        <v>0</v>
      </c>
      <c r="AP143" s="50">
        <v>0</v>
      </c>
      <c r="AQ143" s="50">
        <v>0</v>
      </c>
      <c r="AR143" s="50">
        <v>0</v>
      </c>
      <c r="AS143" s="50">
        <v>0</v>
      </c>
      <c r="AT143" s="50">
        <v>1100214</v>
      </c>
      <c r="AU143" s="50">
        <v>140877.14908637875</v>
      </c>
      <c r="AV143" s="50">
        <v>129424.2</v>
      </c>
      <c r="AW143" s="50">
        <v>79659.619776744177</v>
      </c>
      <c r="AX143" s="50">
        <v>1370515.3490863787</v>
      </c>
      <c r="AY143" s="50">
        <v>1362391.1490863787</v>
      </c>
      <c r="AZ143" s="50">
        <v>4265</v>
      </c>
      <c r="BA143" s="50">
        <v>1458630</v>
      </c>
      <c r="BB143" s="50">
        <v>96238.850913621252</v>
      </c>
      <c r="BC143" s="50">
        <v>0</v>
      </c>
      <c r="BD143" s="50">
        <v>1466754.2</v>
      </c>
      <c r="BE143" s="50">
        <v>1466754.2</v>
      </c>
      <c r="BF143" s="50">
        <v>0</v>
      </c>
      <c r="BG143" s="50">
        <v>1466754.2</v>
      </c>
      <c r="BH143" s="50">
        <v>1337330</v>
      </c>
      <c r="BI143" s="50">
        <v>1337330</v>
      </c>
      <c r="BJ143" s="50">
        <v>3910.3216374269005</v>
      </c>
      <c r="BK143" s="50">
        <v>3858.2493368700266</v>
      </c>
      <c r="BL143" s="50">
        <v>0.013496354437040375</v>
      </c>
      <c r="BM143" s="50">
        <v>0.0065036455629596257</v>
      </c>
      <c r="BN143" s="50">
        <v>8581.69867374012</v>
      </c>
      <c r="BO143" s="50">
        <v>1475335.89867374</v>
      </c>
      <c r="BP143" s="50">
        <v>4290.0926861805265</v>
      </c>
      <c r="BQ143" s="50" t="s">
        <v>325</v>
      </c>
      <c r="BR143" s="50">
        <v>4313.84765694076</v>
      </c>
      <c r="BS143" s="50">
        <v>0.026727770811518559</v>
      </c>
      <c r="BT143" s="50">
        <v>0</v>
      </c>
      <c r="BU143" s="50">
        <v>1475335.89867374</v>
      </c>
      <c r="BV143" s="50">
        <v>0</v>
      </c>
      <c r="BW143" s="50">
        <v>1475335.89867374</v>
      </c>
      <c r="BX143" s="50">
        <v>8124.2</v>
      </c>
      <c r="BY143" s="50">
        <v>1467211.69867374</v>
      </c>
      <c r="CA143" s="511">
        <f>BO143-BX143</f>
        <v>1467211.69867374</v>
      </c>
      <c r="CB143" s="511">
        <f>IF(E143&gt;0,CA143,0)</f>
        <v>1467211.69867374</v>
      </c>
      <c r="CC143" s="511">
        <f>IF(F143&gt;0,CA143,0)</f>
        <v>0</v>
      </c>
      <c r="CE143" s="40">
        <v>8733026</v>
      </c>
      <c r="CF143" s="50">
        <v>1475335.89867374</v>
      </c>
    </row>
    <row r="144" spans="1:84">
      <c r="A144" s="40">
        <v>133930</v>
      </c>
      <c r="B144" s="40">
        <v>8733386</v>
      </c>
      <c r="C144" s="40" t="s">
        <v>136</v>
      </c>
      <c r="D144" s="507">
        <v>417</v>
      </c>
      <c r="E144" s="507">
        <v>417</v>
      </c>
      <c r="F144" s="507">
        <v>0</v>
      </c>
      <c r="G144" s="50">
        <v>1341489</v>
      </c>
      <c r="H144" s="50">
        <v>0</v>
      </c>
      <c r="I144" s="50">
        <v>0</v>
      </c>
      <c r="J144" s="50">
        <v>20210.000000000033</v>
      </c>
      <c r="K144" s="50">
        <v>0</v>
      </c>
      <c r="L144" s="50">
        <v>26549.999999999949</v>
      </c>
      <c r="M144" s="50">
        <v>0</v>
      </c>
      <c r="N144" s="50">
        <v>9679.9999999999982</v>
      </c>
      <c r="O144" s="50">
        <v>12690.000000000049</v>
      </c>
      <c r="P144" s="50">
        <v>0</v>
      </c>
      <c r="Q144" s="50">
        <v>0</v>
      </c>
      <c r="R144" s="50">
        <v>0</v>
      </c>
      <c r="S144" s="50">
        <v>0</v>
      </c>
      <c r="T144" s="50">
        <v>0</v>
      </c>
      <c r="U144" s="50">
        <v>0</v>
      </c>
      <c r="V144" s="50">
        <v>0</v>
      </c>
      <c r="W144" s="50">
        <v>0</v>
      </c>
      <c r="X144" s="50">
        <v>0</v>
      </c>
      <c r="Y144" s="50">
        <v>0</v>
      </c>
      <c r="Z144" s="50">
        <v>46447.84285714283</v>
      </c>
      <c r="AA144" s="50">
        <v>0</v>
      </c>
      <c r="AB144" s="50">
        <v>0</v>
      </c>
      <c r="AC144" s="50">
        <v>104713.33333333334</v>
      </c>
      <c r="AD144" s="50">
        <v>0</v>
      </c>
      <c r="AE144" s="50">
        <v>0</v>
      </c>
      <c r="AF144" s="50">
        <v>0</v>
      </c>
      <c r="AG144" s="50">
        <v>121300</v>
      </c>
      <c r="AH144" s="50">
        <v>0</v>
      </c>
      <c r="AI144" s="50">
        <v>0</v>
      </c>
      <c r="AJ144" s="50">
        <v>0</v>
      </c>
      <c r="AK144" s="50">
        <v>61880</v>
      </c>
      <c r="AL144" s="50">
        <v>0</v>
      </c>
      <c r="AM144" s="50">
        <v>0</v>
      </c>
      <c r="AN144" s="50">
        <v>0</v>
      </c>
      <c r="AO144" s="50">
        <v>0</v>
      </c>
      <c r="AP144" s="50">
        <v>0</v>
      </c>
      <c r="AQ144" s="50">
        <v>0</v>
      </c>
      <c r="AR144" s="50">
        <v>0</v>
      </c>
      <c r="AS144" s="50">
        <v>0</v>
      </c>
      <c r="AT144" s="50">
        <v>1341489</v>
      </c>
      <c r="AU144" s="50">
        <v>220291.1761904762</v>
      </c>
      <c r="AV144" s="50">
        <v>183180</v>
      </c>
      <c r="AW144" s="50">
        <v>116176.74646666671</v>
      </c>
      <c r="AX144" s="50">
        <v>1744960.1761904762</v>
      </c>
      <c r="AY144" s="50">
        <v>1683080.1761904762</v>
      </c>
      <c r="AZ144" s="50">
        <v>4265</v>
      </c>
      <c r="BA144" s="50">
        <v>1778505</v>
      </c>
      <c r="BB144" s="50">
        <v>95424.823809523834</v>
      </c>
      <c r="BC144" s="50">
        <v>0</v>
      </c>
      <c r="BD144" s="50">
        <v>1840385</v>
      </c>
      <c r="BE144" s="50">
        <v>1840385</v>
      </c>
      <c r="BF144" s="50">
        <v>0</v>
      </c>
      <c r="BG144" s="50">
        <v>1840385</v>
      </c>
      <c r="BH144" s="50">
        <v>1657205</v>
      </c>
      <c r="BI144" s="50">
        <v>1657205</v>
      </c>
      <c r="BJ144" s="50">
        <v>3974.1127098321344</v>
      </c>
      <c r="BK144" s="50">
        <v>3889.8086124401916</v>
      </c>
      <c r="BL144" s="50">
        <v>0.021673070783566492</v>
      </c>
      <c r="BM144" s="50">
        <v>0</v>
      </c>
      <c r="BN144" s="50">
        <v>0</v>
      </c>
      <c r="BO144" s="50">
        <v>1840385</v>
      </c>
      <c r="BP144" s="50">
        <v>4265</v>
      </c>
      <c r="BQ144" s="50" t="s">
        <v>325</v>
      </c>
      <c r="BR144" s="50">
        <v>4413.3932853717024</v>
      </c>
      <c r="BS144" s="50">
        <v>0.019721407803446889</v>
      </c>
      <c r="BT144" s="50">
        <v>-3619.35</v>
      </c>
      <c r="BU144" s="50">
        <v>1836765.65</v>
      </c>
      <c r="BV144" s="50">
        <v>-4170</v>
      </c>
      <c r="BW144" s="50">
        <v>1832595.65</v>
      </c>
      <c r="BX144" s="50">
        <v>61880</v>
      </c>
      <c r="BY144" s="50">
        <v>1770715.65</v>
      </c>
      <c r="CA144" s="511">
        <f>BO144-BX144</f>
        <v>1778505</v>
      </c>
      <c r="CB144" s="511">
        <f>IF(E144&gt;0,CA144,0)</f>
        <v>1778505</v>
      </c>
      <c r="CC144" s="511">
        <f>IF(F144&gt;0,CA144,0)</f>
        <v>0</v>
      </c>
      <c r="CE144" s="40">
        <v>8733386</v>
      </c>
      <c r="CF144" s="50">
        <v>1840385</v>
      </c>
    </row>
    <row r="145" spans="1:84">
      <c r="A145" s="40">
        <v>131996</v>
      </c>
      <c r="B145" s="40">
        <v>8732449</v>
      </c>
      <c r="C145" s="40" t="s">
        <v>93</v>
      </c>
      <c r="D145" s="507">
        <v>402</v>
      </c>
      <c r="E145" s="507">
        <v>402</v>
      </c>
      <c r="F145" s="507">
        <v>0</v>
      </c>
      <c r="G145" s="50">
        <v>1293234</v>
      </c>
      <c r="H145" s="50">
        <v>0</v>
      </c>
      <c r="I145" s="50">
        <v>0</v>
      </c>
      <c r="J145" s="50">
        <v>32900.000000000029</v>
      </c>
      <c r="K145" s="50">
        <v>0</v>
      </c>
      <c r="L145" s="50">
        <v>43660.000000000058</v>
      </c>
      <c r="M145" s="50">
        <v>0</v>
      </c>
      <c r="N145" s="50">
        <v>439.99999999999977</v>
      </c>
      <c r="O145" s="50">
        <v>270.00000000000034</v>
      </c>
      <c r="P145" s="50">
        <v>0</v>
      </c>
      <c r="Q145" s="50">
        <v>0</v>
      </c>
      <c r="R145" s="50">
        <v>0</v>
      </c>
      <c r="S145" s="50">
        <v>0</v>
      </c>
      <c r="T145" s="50">
        <v>0</v>
      </c>
      <c r="U145" s="50">
        <v>0</v>
      </c>
      <c r="V145" s="50">
        <v>0</v>
      </c>
      <c r="W145" s="50">
        <v>0</v>
      </c>
      <c r="X145" s="50">
        <v>0</v>
      </c>
      <c r="Y145" s="50">
        <v>0</v>
      </c>
      <c r="Z145" s="50">
        <v>29766.324786324774</v>
      </c>
      <c r="AA145" s="50">
        <v>0</v>
      </c>
      <c r="AB145" s="50">
        <v>0</v>
      </c>
      <c r="AC145" s="50">
        <v>103502.27848101268</v>
      </c>
      <c r="AD145" s="50">
        <v>0</v>
      </c>
      <c r="AE145" s="50">
        <v>7288.9999999999854</v>
      </c>
      <c r="AF145" s="50">
        <v>0</v>
      </c>
      <c r="AG145" s="50">
        <v>121300</v>
      </c>
      <c r="AH145" s="50">
        <v>0</v>
      </c>
      <c r="AI145" s="50">
        <v>0</v>
      </c>
      <c r="AJ145" s="50">
        <v>0</v>
      </c>
      <c r="AK145" s="50">
        <v>52000</v>
      </c>
      <c r="AL145" s="50">
        <v>0</v>
      </c>
      <c r="AM145" s="50">
        <v>0</v>
      </c>
      <c r="AN145" s="50">
        <v>0</v>
      </c>
      <c r="AO145" s="50">
        <v>0</v>
      </c>
      <c r="AP145" s="50">
        <v>0</v>
      </c>
      <c r="AQ145" s="50">
        <v>0</v>
      </c>
      <c r="AR145" s="50">
        <v>0</v>
      </c>
      <c r="AS145" s="50">
        <v>0</v>
      </c>
      <c r="AT145" s="50">
        <v>1293234</v>
      </c>
      <c r="AU145" s="50">
        <v>217827.60326733754</v>
      </c>
      <c r="AV145" s="50">
        <v>173300</v>
      </c>
      <c r="AW145" s="50">
        <v>101026.30355949368</v>
      </c>
      <c r="AX145" s="50">
        <v>1684361.6032673377</v>
      </c>
      <c r="AY145" s="50">
        <v>1632361.6032673377</v>
      </c>
      <c r="AZ145" s="50">
        <v>4265</v>
      </c>
      <c r="BA145" s="50">
        <v>1714530</v>
      </c>
      <c r="BB145" s="50">
        <v>82168.396732662339</v>
      </c>
      <c r="BC145" s="50">
        <v>0</v>
      </c>
      <c r="BD145" s="50">
        <v>1766530</v>
      </c>
      <c r="BE145" s="50">
        <v>1766529.9999999998</v>
      </c>
      <c r="BF145" s="50">
        <v>0</v>
      </c>
      <c r="BG145" s="50">
        <v>1766530</v>
      </c>
      <c r="BH145" s="50">
        <v>1593230</v>
      </c>
      <c r="BI145" s="50">
        <v>1593230</v>
      </c>
      <c r="BJ145" s="50">
        <v>3963.2587064676618</v>
      </c>
      <c r="BK145" s="50">
        <v>3868.9743589743589</v>
      </c>
      <c r="BL145" s="50">
        <v>0.024369338937231182</v>
      </c>
      <c r="BM145" s="50">
        <v>0</v>
      </c>
      <c r="BN145" s="50">
        <v>0</v>
      </c>
      <c r="BO145" s="50">
        <v>1766530</v>
      </c>
      <c r="BP145" s="50">
        <v>4265</v>
      </c>
      <c r="BQ145" s="50" t="s">
        <v>325</v>
      </c>
      <c r="BR145" s="50">
        <v>4394.353233830846</v>
      </c>
      <c r="BS145" s="50">
        <v>0.018783593623843853</v>
      </c>
      <c r="BT145" s="50">
        <v>-3621.9</v>
      </c>
      <c r="BU145" s="50">
        <v>1762908.1</v>
      </c>
      <c r="BV145" s="50">
        <v>-4020</v>
      </c>
      <c r="BW145" s="50">
        <v>1758888.1</v>
      </c>
      <c r="BX145" s="50">
        <v>52000</v>
      </c>
      <c r="BY145" s="50">
        <v>1706888.1</v>
      </c>
      <c r="CA145" s="511">
        <f>BO145-BX145</f>
        <v>1714530</v>
      </c>
      <c r="CB145" s="511">
        <f>IF(E145&gt;0,CA145,0)</f>
        <v>1714530</v>
      </c>
      <c r="CC145" s="511">
        <f>IF(F145&gt;0,CA145,0)</f>
        <v>0</v>
      </c>
      <c r="CE145" s="40">
        <v>8732449</v>
      </c>
      <c r="CF145" s="50">
        <v>1766530</v>
      </c>
    </row>
    <row r="146" spans="1:84">
      <c r="A146" s="40">
        <v>110657</v>
      </c>
      <c r="B146" s="40">
        <v>8732107</v>
      </c>
      <c r="C146" s="40" t="s">
        <v>55</v>
      </c>
      <c r="D146" s="507">
        <v>383</v>
      </c>
      <c r="E146" s="507">
        <v>383</v>
      </c>
      <c r="F146" s="507">
        <v>0</v>
      </c>
      <c r="G146" s="50">
        <v>1232111</v>
      </c>
      <c r="H146" s="50">
        <v>0</v>
      </c>
      <c r="I146" s="50">
        <v>0</v>
      </c>
      <c r="J146" s="50">
        <v>28199.999999999967</v>
      </c>
      <c r="K146" s="50">
        <v>0</v>
      </c>
      <c r="L146" s="50">
        <v>37170.000000000007</v>
      </c>
      <c r="M146" s="50">
        <v>0</v>
      </c>
      <c r="N146" s="50">
        <v>4434.7368421052606</v>
      </c>
      <c r="O146" s="50">
        <v>272.13157894736833</v>
      </c>
      <c r="P146" s="50">
        <v>0</v>
      </c>
      <c r="Q146" s="50">
        <v>0</v>
      </c>
      <c r="R146" s="50">
        <v>0</v>
      </c>
      <c r="S146" s="50">
        <v>0</v>
      </c>
      <c r="T146" s="50">
        <v>0</v>
      </c>
      <c r="U146" s="50">
        <v>0</v>
      </c>
      <c r="V146" s="50">
        <v>0</v>
      </c>
      <c r="W146" s="50">
        <v>0</v>
      </c>
      <c r="X146" s="50">
        <v>0</v>
      </c>
      <c r="Y146" s="50">
        <v>0</v>
      </c>
      <c r="Z146" s="50">
        <v>66687.767295597529</v>
      </c>
      <c r="AA146" s="50">
        <v>0</v>
      </c>
      <c r="AB146" s="50">
        <v>0</v>
      </c>
      <c r="AC146" s="50">
        <v>126294.59074733096</v>
      </c>
      <c r="AD146" s="50">
        <v>0</v>
      </c>
      <c r="AE146" s="50">
        <v>0</v>
      </c>
      <c r="AF146" s="50">
        <v>0</v>
      </c>
      <c r="AG146" s="50">
        <v>121300</v>
      </c>
      <c r="AH146" s="50">
        <v>0</v>
      </c>
      <c r="AI146" s="50">
        <v>0</v>
      </c>
      <c r="AJ146" s="50">
        <v>0</v>
      </c>
      <c r="AK146" s="50">
        <v>36628</v>
      </c>
      <c r="AL146" s="50">
        <v>0</v>
      </c>
      <c r="AM146" s="50">
        <v>0</v>
      </c>
      <c r="AN146" s="50">
        <v>0</v>
      </c>
      <c r="AO146" s="50">
        <v>0</v>
      </c>
      <c r="AP146" s="50">
        <v>0</v>
      </c>
      <c r="AQ146" s="50">
        <v>0</v>
      </c>
      <c r="AR146" s="50">
        <v>0</v>
      </c>
      <c r="AS146" s="50">
        <v>0</v>
      </c>
      <c r="AT146" s="50">
        <v>1232111</v>
      </c>
      <c r="AU146" s="50">
        <v>263059.22646398109</v>
      </c>
      <c r="AV146" s="50">
        <v>157928</v>
      </c>
      <c r="AW146" s="50">
        <v>107764.93462341261</v>
      </c>
      <c r="AX146" s="50">
        <v>1653098.226463981</v>
      </c>
      <c r="AY146" s="50">
        <v>1616470.226463981</v>
      </c>
      <c r="AZ146" s="50">
        <v>4265</v>
      </c>
      <c r="BA146" s="50">
        <v>1633495</v>
      </c>
      <c r="BB146" s="50">
        <v>17024.773536019027</v>
      </c>
      <c r="BC146" s="50">
        <v>0</v>
      </c>
      <c r="BD146" s="50">
        <v>1670123</v>
      </c>
      <c r="BE146" s="50">
        <v>1670123.0000000002</v>
      </c>
      <c r="BF146" s="50">
        <v>0</v>
      </c>
      <c r="BG146" s="50">
        <v>1670123</v>
      </c>
      <c r="BH146" s="50">
        <v>1512195</v>
      </c>
      <c r="BI146" s="50">
        <v>1512195</v>
      </c>
      <c r="BJ146" s="50">
        <v>3948.2898172323758</v>
      </c>
      <c r="BK146" s="50">
        <v>3877.5062344139651</v>
      </c>
      <c r="BL146" s="50">
        <v>0.018254924309388937</v>
      </c>
      <c r="BM146" s="50">
        <v>0.0017450756906110636</v>
      </c>
      <c r="BN146" s="50">
        <v>2591.5855361596946</v>
      </c>
      <c r="BO146" s="50">
        <v>1672714.5855361598</v>
      </c>
      <c r="BP146" s="50">
        <v>4271.7665418698689</v>
      </c>
      <c r="BQ146" s="50" t="s">
        <v>325</v>
      </c>
      <c r="BR146" s="50">
        <v>4367.401006621827</v>
      </c>
      <c r="BS146" s="50">
        <v>0.022489271217411622</v>
      </c>
      <c r="BT146" s="50">
        <v>-3419.5999999999995</v>
      </c>
      <c r="BU146" s="50">
        <v>1669294.9855361597</v>
      </c>
      <c r="BV146" s="50">
        <v>-3830</v>
      </c>
      <c r="BW146" s="50">
        <v>1665464.9855361597</v>
      </c>
      <c r="BX146" s="50">
        <v>36628</v>
      </c>
      <c r="BY146" s="50">
        <v>1628836.9855361597</v>
      </c>
      <c r="CA146" s="511">
        <f>BO146-BX146</f>
        <v>1636086.5855361598</v>
      </c>
      <c r="CB146" s="511">
        <f>IF(E146&gt;0,CA146,0)</f>
        <v>1636086.5855361598</v>
      </c>
      <c r="CC146" s="511">
        <f>IF(F146&gt;0,CA146,0)</f>
        <v>0</v>
      </c>
      <c r="CE146" s="40">
        <v>8732107</v>
      </c>
      <c r="CF146" s="50">
        <v>1672714.5855361598</v>
      </c>
    </row>
    <row r="147" spans="1:84">
      <c r="A147" s="40">
        <v>145147</v>
      </c>
      <c r="B147" s="40">
        <v>8732053</v>
      </c>
      <c r="C147" s="40" t="s">
        <v>176</v>
      </c>
      <c r="D147" s="507">
        <v>99</v>
      </c>
      <c r="E147" s="507">
        <v>99</v>
      </c>
      <c r="F147" s="507">
        <v>0</v>
      </c>
      <c r="G147" s="50">
        <v>318483</v>
      </c>
      <c r="H147" s="50">
        <v>0</v>
      </c>
      <c r="I147" s="50">
        <v>0</v>
      </c>
      <c r="J147" s="50">
        <v>15509.999999999984</v>
      </c>
      <c r="K147" s="50">
        <v>0</v>
      </c>
      <c r="L147" s="50">
        <v>20650.000000000025</v>
      </c>
      <c r="M147" s="50">
        <v>0</v>
      </c>
      <c r="N147" s="50">
        <v>10553.195876288666</v>
      </c>
      <c r="O147" s="50">
        <v>1377.8350515463915</v>
      </c>
      <c r="P147" s="50">
        <v>16717.731958762881</v>
      </c>
      <c r="Q147" s="50">
        <v>0</v>
      </c>
      <c r="R147" s="50">
        <v>1000.2061855670089</v>
      </c>
      <c r="S147" s="50">
        <v>0</v>
      </c>
      <c r="T147" s="50">
        <v>0</v>
      </c>
      <c r="U147" s="50">
        <v>0</v>
      </c>
      <c r="V147" s="50">
        <v>0</v>
      </c>
      <c r="W147" s="50">
        <v>0</v>
      </c>
      <c r="X147" s="50">
        <v>0</v>
      </c>
      <c r="Y147" s="50">
        <v>0</v>
      </c>
      <c r="Z147" s="50">
        <v>673.91566265060021</v>
      </c>
      <c r="AA147" s="50">
        <v>0</v>
      </c>
      <c r="AB147" s="50">
        <v>0</v>
      </c>
      <c r="AC147" s="50">
        <v>20975.625</v>
      </c>
      <c r="AD147" s="50">
        <v>0</v>
      </c>
      <c r="AE147" s="50">
        <v>0</v>
      </c>
      <c r="AF147" s="50">
        <v>0</v>
      </c>
      <c r="AG147" s="50">
        <v>121300</v>
      </c>
      <c r="AH147" s="50">
        <v>0</v>
      </c>
      <c r="AI147" s="50">
        <v>0</v>
      </c>
      <c r="AJ147" s="50">
        <v>0</v>
      </c>
      <c r="AK147" s="50">
        <v>4785.6</v>
      </c>
      <c r="AL147" s="50">
        <v>0</v>
      </c>
      <c r="AM147" s="50">
        <v>0</v>
      </c>
      <c r="AN147" s="50">
        <v>0</v>
      </c>
      <c r="AO147" s="50">
        <v>0</v>
      </c>
      <c r="AP147" s="50">
        <v>0</v>
      </c>
      <c r="AQ147" s="50">
        <v>0</v>
      </c>
      <c r="AR147" s="50">
        <v>0</v>
      </c>
      <c r="AS147" s="50">
        <v>0</v>
      </c>
      <c r="AT147" s="50">
        <v>318483</v>
      </c>
      <c r="AU147" s="50">
        <v>87458.509734815554</v>
      </c>
      <c r="AV147" s="50">
        <v>126085.6</v>
      </c>
      <c r="AW147" s="50">
        <v>44820.738145103096</v>
      </c>
      <c r="AX147" s="50">
        <v>532027.10973481555</v>
      </c>
      <c r="AY147" s="50">
        <v>527241.50973481557</v>
      </c>
      <c r="AZ147" s="50">
        <v>4265</v>
      </c>
      <c r="BA147" s="50">
        <v>422235</v>
      </c>
      <c r="BB147" s="50">
        <v>0</v>
      </c>
      <c r="BC147" s="50">
        <v>0</v>
      </c>
      <c r="BD147" s="50">
        <v>532027.10973481555</v>
      </c>
      <c r="BE147" s="50">
        <v>532027.10973481555</v>
      </c>
      <c r="BF147" s="50">
        <v>0</v>
      </c>
      <c r="BG147" s="50">
        <v>427020.6</v>
      </c>
      <c r="BH147" s="50">
        <v>300935</v>
      </c>
      <c r="BI147" s="50">
        <v>405941.50973481557</v>
      </c>
      <c r="BJ147" s="50">
        <v>4100.419290250662</v>
      </c>
      <c r="BK147" s="50">
        <v>4144.4546440366976</v>
      </c>
      <c r="BL147" s="50">
        <v>-0.010625126239322319</v>
      </c>
      <c r="BM147" s="50">
        <v>0.030625126239322321</v>
      </c>
      <c r="BN147" s="50">
        <v>12565.520220010181</v>
      </c>
      <c r="BO147" s="50">
        <v>544592.62995482574</v>
      </c>
      <c r="BP147" s="50">
        <v>5452.5962621699573</v>
      </c>
      <c r="BQ147" s="50" t="s">
        <v>325</v>
      </c>
      <c r="BR147" s="50">
        <v>5500.9356561093509</v>
      </c>
      <c r="BS147" s="50">
        <v>0.037676802440164581</v>
      </c>
      <c r="BT147" s="50">
        <v>0</v>
      </c>
      <c r="BU147" s="50">
        <v>544592.62995482574</v>
      </c>
      <c r="BV147" s="50">
        <v>0</v>
      </c>
      <c r="BW147" s="50">
        <v>544592.62995482574</v>
      </c>
      <c r="BX147" s="50">
        <v>4785.6</v>
      </c>
      <c r="BY147" s="50">
        <v>539807.02995482576</v>
      </c>
      <c r="CA147" s="511">
        <f>BO147-BX147</f>
        <v>539807.02995482576</v>
      </c>
      <c r="CB147" s="511">
        <f>IF(E147&gt;0,CA147,0)</f>
        <v>539807.02995482576</v>
      </c>
      <c r="CC147" s="511">
        <f>IF(F147&gt;0,CA147,0)</f>
        <v>0</v>
      </c>
      <c r="CE147" s="40">
        <v>8732053</v>
      </c>
      <c r="CF147" s="50">
        <v>544592.62995482574</v>
      </c>
    </row>
    <row r="148" spans="1:84">
      <c r="A148" s="40">
        <v>139272</v>
      </c>
      <c r="B148" s="40">
        <v>8734003</v>
      </c>
      <c r="C148" s="40" t="s">
        <v>238</v>
      </c>
      <c r="D148" s="507">
        <v>1272</v>
      </c>
      <c r="E148" s="507">
        <v>0</v>
      </c>
      <c r="F148" s="507">
        <v>1272</v>
      </c>
      <c r="G148" s="50">
        <v>0</v>
      </c>
      <c r="H148" s="50">
        <v>3474576</v>
      </c>
      <c r="I148" s="50">
        <v>2586672</v>
      </c>
      <c r="J148" s="50">
        <v>0</v>
      </c>
      <c r="K148" s="50">
        <v>161209.99999999971</v>
      </c>
      <c r="L148" s="50">
        <v>0</v>
      </c>
      <c r="M148" s="50">
        <v>357245</v>
      </c>
      <c r="N148" s="50">
        <v>0</v>
      </c>
      <c r="O148" s="50">
        <v>0</v>
      </c>
      <c r="P148" s="50">
        <v>0</v>
      </c>
      <c r="Q148" s="50">
        <v>0</v>
      </c>
      <c r="R148" s="50">
        <v>0</v>
      </c>
      <c r="S148" s="50">
        <v>0</v>
      </c>
      <c r="T148" s="50">
        <v>88389.488591660032</v>
      </c>
      <c r="U148" s="50">
        <v>70605.507474429513</v>
      </c>
      <c r="V148" s="50">
        <v>88129.28402832408</v>
      </c>
      <c r="W148" s="50">
        <v>59196.53815893</v>
      </c>
      <c r="X148" s="50">
        <v>4203.3044846577459</v>
      </c>
      <c r="Y148" s="50">
        <v>0</v>
      </c>
      <c r="Z148" s="50">
        <v>0</v>
      </c>
      <c r="AA148" s="50">
        <v>18359.999999999993</v>
      </c>
      <c r="AB148" s="50">
        <v>0</v>
      </c>
      <c r="AC148" s="50">
        <v>0</v>
      </c>
      <c r="AD148" s="50">
        <v>648668.73574500682</v>
      </c>
      <c r="AE148" s="50">
        <v>0</v>
      </c>
      <c r="AF148" s="50">
        <v>0</v>
      </c>
      <c r="AG148" s="50">
        <v>121300</v>
      </c>
      <c r="AH148" s="50">
        <v>0</v>
      </c>
      <c r="AI148" s="50">
        <v>0</v>
      </c>
      <c r="AJ148" s="50">
        <v>0</v>
      </c>
      <c r="AK148" s="50">
        <v>50829.6</v>
      </c>
      <c r="AL148" s="50">
        <v>0</v>
      </c>
      <c r="AM148" s="50">
        <v>0</v>
      </c>
      <c r="AN148" s="50">
        <v>0</v>
      </c>
      <c r="AO148" s="50">
        <v>0</v>
      </c>
      <c r="AP148" s="50">
        <v>0</v>
      </c>
      <c r="AQ148" s="50">
        <v>0</v>
      </c>
      <c r="AR148" s="50">
        <v>0</v>
      </c>
      <c r="AS148" s="50">
        <v>0</v>
      </c>
      <c r="AT148" s="50">
        <v>6061248</v>
      </c>
      <c r="AU148" s="50">
        <v>1496007.8584830079</v>
      </c>
      <c r="AV148" s="50">
        <v>172129.6</v>
      </c>
      <c r="AW148" s="50">
        <v>750806.06819496781</v>
      </c>
      <c r="AX148" s="50">
        <v>7729385.4584830077</v>
      </c>
      <c r="AY148" s="50">
        <v>7678555.8584830081</v>
      </c>
      <c r="AZ148" s="50">
        <v>5525</v>
      </c>
      <c r="BA148" s="50">
        <v>7027800</v>
      </c>
      <c r="BB148" s="50">
        <v>0</v>
      </c>
      <c r="BC148" s="50">
        <v>0</v>
      </c>
      <c r="BD148" s="50">
        <v>7729385.4584830077</v>
      </c>
      <c r="BE148" s="50">
        <v>0</v>
      </c>
      <c r="BF148" s="50">
        <v>7729385.4584830087</v>
      </c>
      <c r="BG148" s="50">
        <v>7078629.6</v>
      </c>
      <c r="BH148" s="50">
        <v>6906500</v>
      </c>
      <c r="BI148" s="50">
        <v>7557255.8584830081</v>
      </c>
      <c r="BJ148" s="50">
        <v>5941.2388824551954</v>
      </c>
      <c r="BK148" s="50">
        <v>5686.0647884833743</v>
      </c>
      <c r="BL148" s="50">
        <v>0.044877099270598159</v>
      </c>
      <c r="BM148" s="50">
        <v>0</v>
      </c>
      <c r="BN148" s="50">
        <v>0</v>
      </c>
      <c r="BO148" s="50">
        <v>7729385.4584830077</v>
      </c>
      <c r="BP148" s="50">
        <v>6036.6005176753206</v>
      </c>
      <c r="BQ148" s="50" t="s">
        <v>325</v>
      </c>
      <c r="BR148" s="50">
        <v>6076.560895033811</v>
      </c>
      <c r="BS148" s="50">
        <v>0.043066971234305251</v>
      </c>
      <c r="BT148" s="50">
        <v>0</v>
      </c>
      <c r="BU148" s="50">
        <v>7729385.4584830077</v>
      </c>
      <c r="BV148" s="50">
        <v>0</v>
      </c>
      <c r="BW148" s="50">
        <v>7729385.4584830077</v>
      </c>
      <c r="BX148" s="50">
        <v>50829.6</v>
      </c>
      <c r="BY148" s="50">
        <v>7678555.8584830081</v>
      </c>
      <c r="CA148" s="511">
        <f>BO148-BX148</f>
        <v>7678555.8584830081</v>
      </c>
      <c r="CB148" s="511">
        <f>IF(E148&gt;0,CA148,0)</f>
        <v>0</v>
      </c>
      <c r="CC148" s="511">
        <f>IF(F148&gt;0,CA148,0)</f>
        <v>7678555.8584830081</v>
      </c>
      <c r="CE148" s="40">
        <v>8734003</v>
      </c>
      <c r="CF148" s="50">
        <v>7729385.4584830077</v>
      </c>
    </row>
    <row r="149" spans="1:84">
      <c r="A149" s="40">
        <v>140538</v>
      </c>
      <c r="B149" s="40">
        <v>8732088</v>
      </c>
      <c r="C149" s="40" t="s">
        <v>192</v>
      </c>
      <c r="D149" s="507">
        <v>161</v>
      </c>
      <c r="E149" s="507">
        <v>161</v>
      </c>
      <c r="F149" s="507">
        <v>0</v>
      </c>
      <c r="G149" s="50">
        <v>517937</v>
      </c>
      <c r="H149" s="50">
        <v>0</v>
      </c>
      <c r="I149" s="50">
        <v>0</v>
      </c>
      <c r="J149" s="50">
        <v>34780.000000000036</v>
      </c>
      <c r="K149" s="50">
        <v>0</v>
      </c>
      <c r="L149" s="50">
        <v>43660.000000000044</v>
      </c>
      <c r="M149" s="50">
        <v>0</v>
      </c>
      <c r="N149" s="50">
        <v>2199.9999999999991</v>
      </c>
      <c r="O149" s="50">
        <v>8370.0000000000146</v>
      </c>
      <c r="P149" s="50">
        <v>0</v>
      </c>
      <c r="Q149" s="50">
        <v>26219.999999999975</v>
      </c>
      <c r="R149" s="50">
        <v>0</v>
      </c>
      <c r="S149" s="50">
        <v>0</v>
      </c>
      <c r="T149" s="50">
        <v>0</v>
      </c>
      <c r="U149" s="50">
        <v>0</v>
      </c>
      <c r="V149" s="50">
        <v>0</v>
      </c>
      <c r="W149" s="50">
        <v>0</v>
      </c>
      <c r="X149" s="50">
        <v>0</v>
      </c>
      <c r="Y149" s="50">
        <v>0</v>
      </c>
      <c r="Z149" s="50">
        <v>6109.5895522388055</v>
      </c>
      <c r="AA149" s="50">
        <v>0</v>
      </c>
      <c r="AB149" s="50">
        <v>0</v>
      </c>
      <c r="AC149" s="50">
        <v>69007.931034482754</v>
      </c>
      <c r="AD149" s="50">
        <v>0</v>
      </c>
      <c r="AE149" s="50">
        <v>7714.5000000000227</v>
      </c>
      <c r="AF149" s="50">
        <v>0</v>
      </c>
      <c r="AG149" s="50">
        <v>121300</v>
      </c>
      <c r="AH149" s="50">
        <v>0</v>
      </c>
      <c r="AI149" s="50">
        <v>0</v>
      </c>
      <c r="AJ149" s="50">
        <v>0</v>
      </c>
      <c r="AK149" s="50">
        <v>5279.6</v>
      </c>
      <c r="AL149" s="50">
        <v>0</v>
      </c>
      <c r="AM149" s="50">
        <v>0</v>
      </c>
      <c r="AN149" s="50">
        <v>0</v>
      </c>
      <c r="AO149" s="50">
        <v>0</v>
      </c>
      <c r="AP149" s="50">
        <v>0</v>
      </c>
      <c r="AQ149" s="50">
        <v>0</v>
      </c>
      <c r="AR149" s="50">
        <v>0</v>
      </c>
      <c r="AS149" s="50">
        <v>0</v>
      </c>
      <c r="AT149" s="50">
        <v>517937</v>
      </c>
      <c r="AU149" s="50">
        <v>198062.02058672166</v>
      </c>
      <c r="AV149" s="50">
        <v>126579.6</v>
      </c>
      <c r="AW149" s="50">
        <v>78363.241331034485</v>
      </c>
      <c r="AX149" s="50">
        <v>842578.62058672158</v>
      </c>
      <c r="AY149" s="50">
        <v>837299.0205867216</v>
      </c>
      <c r="AZ149" s="50">
        <v>4265</v>
      </c>
      <c r="BA149" s="50">
        <v>686665</v>
      </c>
      <c r="BB149" s="50">
        <v>0</v>
      </c>
      <c r="BC149" s="50">
        <v>0</v>
      </c>
      <c r="BD149" s="50">
        <v>842578.62058672158</v>
      </c>
      <c r="BE149" s="50">
        <v>842578.62058672158</v>
      </c>
      <c r="BF149" s="50">
        <v>0</v>
      </c>
      <c r="BG149" s="50">
        <v>691944.6</v>
      </c>
      <c r="BH149" s="50">
        <v>565365</v>
      </c>
      <c r="BI149" s="50">
        <v>715999.0205867216</v>
      </c>
      <c r="BJ149" s="50">
        <v>4447.1988856318112</v>
      </c>
      <c r="BK149" s="50">
        <v>4323.5634820143887</v>
      </c>
      <c r="BL149" s="50">
        <v>0.028595718354023018</v>
      </c>
      <c r="BM149" s="50">
        <v>0</v>
      </c>
      <c r="BN149" s="50">
        <v>0</v>
      </c>
      <c r="BO149" s="50">
        <v>842578.62058672158</v>
      </c>
      <c r="BP149" s="50">
        <v>5200.6150347001339</v>
      </c>
      <c r="BQ149" s="50" t="s">
        <v>325</v>
      </c>
      <c r="BR149" s="50">
        <v>5233.4075812839847</v>
      </c>
      <c r="BS149" s="50">
        <v>-0.000152937184335733</v>
      </c>
      <c r="BT149" s="50">
        <v>0</v>
      </c>
      <c r="BU149" s="50">
        <v>842578.62058672158</v>
      </c>
      <c r="BV149" s="50">
        <v>0</v>
      </c>
      <c r="BW149" s="50">
        <v>842578.62058672158</v>
      </c>
      <c r="BX149" s="50">
        <v>5279.6</v>
      </c>
      <c r="BY149" s="50">
        <v>837299.0205867216</v>
      </c>
      <c r="CA149" s="511">
        <f>BO149-BX149</f>
        <v>837299.0205867216</v>
      </c>
      <c r="CB149" s="511">
        <f>IF(E149&gt;0,CA149,0)</f>
        <v>837299.0205867216</v>
      </c>
      <c r="CC149" s="511">
        <f>IF(F149&gt;0,CA149,0)</f>
        <v>0</v>
      </c>
      <c r="CE149" s="40">
        <v>8732088</v>
      </c>
      <c r="CF149" s="50">
        <v>842578.62058672158</v>
      </c>
    </row>
    <row r="150" spans="1:84">
      <c r="A150" s="40">
        <v>110658</v>
      </c>
      <c r="B150" s="40">
        <v>8732109</v>
      </c>
      <c r="C150" s="40" t="s">
        <v>56</v>
      </c>
      <c r="D150" s="507">
        <v>226</v>
      </c>
      <c r="E150" s="507">
        <v>226</v>
      </c>
      <c r="F150" s="507">
        <v>0</v>
      </c>
      <c r="G150" s="50">
        <v>727042</v>
      </c>
      <c r="H150" s="50">
        <v>0</v>
      </c>
      <c r="I150" s="50">
        <v>0</v>
      </c>
      <c r="J150" s="50">
        <v>6109.9999999999991</v>
      </c>
      <c r="K150" s="50">
        <v>0</v>
      </c>
      <c r="L150" s="50">
        <v>7669.9999999999991</v>
      </c>
      <c r="M150" s="50">
        <v>0</v>
      </c>
      <c r="N150" s="50">
        <v>220.00000000000014</v>
      </c>
      <c r="O150" s="50">
        <v>1080.0000000000007</v>
      </c>
      <c r="P150" s="50">
        <v>420.00000000000028</v>
      </c>
      <c r="Q150" s="50">
        <v>0</v>
      </c>
      <c r="R150" s="50">
        <v>0</v>
      </c>
      <c r="S150" s="50">
        <v>0</v>
      </c>
      <c r="T150" s="50">
        <v>0</v>
      </c>
      <c r="U150" s="50">
        <v>0</v>
      </c>
      <c r="V150" s="50">
        <v>0</v>
      </c>
      <c r="W150" s="50">
        <v>0</v>
      </c>
      <c r="X150" s="50">
        <v>0</v>
      </c>
      <c r="Y150" s="50">
        <v>0</v>
      </c>
      <c r="Z150" s="50">
        <v>23156.217616580263</v>
      </c>
      <c r="AA150" s="50">
        <v>0</v>
      </c>
      <c r="AB150" s="50">
        <v>0</v>
      </c>
      <c r="AC150" s="50">
        <v>55684.360902255634</v>
      </c>
      <c r="AD150" s="50">
        <v>0</v>
      </c>
      <c r="AE150" s="50">
        <v>1331.9999999999986</v>
      </c>
      <c r="AF150" s="50">
        <v>0</v>
      </c>
      <c r="AG150" s="50">
        <v>121300</v>
      </c>
      <c r="AH150" s="50">
        <v>0</v>
      </c>
      <c r="AI150" s="50">
        <v>0</v>
      </c>
      <c r="AJ150" s="50">
        <v>0</v>
      </c>
      <c r="AK150" s="50">
        <v>27560</v>
      </c>
      <c r="AL150" s="50">
        <v>0</v>
      </c>
      <c r="AM150" s="50">
        <v>0</v>
      </c>
      <c r="AN150" s="50">
        <v>0</v>
      </c>
      <c r="AO150" s="50">
        <v>0</v>
      </c>
      <c r="AP150" s="50">
        <v>0</v>
      </c>
      <c r="AQ150" s="50">
        <v>0</v>
      </c>
      <c r="AR150" s="50">
        <v>0</v>
      </c>
      <c r="AS150" s="50">
        <v>0</v>
      </c>
      <c r="AT150" s="50">
        <v>727042</v>
      </c>
      <c r="AU150" s="50">
        <v>95672.578518835886</v>
      </c>
      <c r="AV150" s="50">
        <v>148860</v>
      </c>
      <c r="AW150" s="50">
        <v>54609.273768421059</v>
      </c>
      <c r="AX150" s="50">
        <v>971574.57851883583</v>
      </c>
      <c r="AY150" s="50">
        <v>944014.57851883583</v>
      </c>
      <c r="AZ150" s="50">
        <v>4265</v>
      </c>
      <c r="BA150" s="50">
        <v>963890</v>
      </c>
      <c r="BB150" s="50">
        <v>19875.421481164172</v>
      </c>
      <c r="BC150" s="50">
        <v>0</v>
      </c>
      <c r="BD150" s="50">
        <v>991450</v>
      </c>
      <c r="BE150" s="50">
        <v>991450.00000000012</v>
      </c>
      <c r="BF150" s="50">
        <v>0</v>
      </c>
      <c r="BG150" s="50">
        <v>991450</v>
      </c>
      <c r="BH150" s="50">
        <v>842590</v>
      </c>
      <c r="BI150" s="50">
        <v>842590</v>
      </c>
      <c r="BJ150" s="50">
        <v>3728.2743362831857</v>
      </c>
      <c r="BK150" s="50">
        <v>3636.0538116591929</v>
      </c>
      <c r="BL150" s="50">
        <v>0.025362805228097272</v>
      </c>
      <c r="BM150" s="50">
        <v>0</v>
      </c>
      <c r="BN150" s="50">
        <v>0</v>
      </c>
      <c r="BO150" s="50">
        <v>991450</v>
      </c>
      <c r="BP150" s="50">
        <v>4265</v>
      </c>
      <c r="BQ150" s="50" t="s">
        <v>325</v>
      </c>
      <c r="BR150" s="50">
        <v>4386.9469026548677</v>
      </c>
      <c r="BS150" s="50">
        <v>0.0193697606460721</v>
      </c>
      <c r="BT150" s="50">
        <v>-1913.6499999999999</v>
      </c>
      <c r="BU150" s="50">
        <v>989536.35</v>
      </c>
      <c r="BV150" s="50">
        <v>-2260</v>
      </c>
      <c r="BW150" s="50">
        <v>987276.35</v>
      </c>
      <c r="BX150" s="50">
        <v>27560</v>
      </c>
      <c r="BY150" s="50">
        <v>959716.35</v>
      </c>
      <c r="CA150" s="511">
        <f>BO150-BX150</f>
        <v>963890</v>
      </c>
      <c r="CB150" s="511">
        <f>IF(E150&gt;0,CA150,0)</f>
        <v>963890</v>
      </c>
      <c r="CC150" s="511">
        <f>IF(F150&gt;0,CA150,0)</f>
        <v>0</v>
      </c>
      <c r="CE150" s="40">
        <v>8732109</v>
      </c>
      <c r="CF150" s="50">
        <v>991450</v>
      </c>
    </row>
    <row r="151" spans="1:84">
      <c r="A151" s="40">
        <v>139401</v>
      </c>
      <c r="B151" s="40">
        <v>8734005</v>
      </c>
      <c r="C151" s="40" t="s">
        <v>240</v>
      </c>
      <c r="D151" s="507">
        <v>617</v>
      </c>
      <c r="E151" s="507">
        <v>0</v>
      </c>
      <c r="F151" s="507">
        <v>617</v>
      </c>
      <c r="G151" s="50">
        <v>0</v>
      </c>
      <c r="H151" s="50">
        <v>1986768</v>
      </c>
      <c r="I151" s="50">
        <v>915048</v>
      </c>
      <c r="J151" s="50">
        <v>0</v>
      </c>
      <c r="K151" s="50">
        <v>116090.00000000001</v>
      </c>
      <c r="L151" s="50">
        <v>0</v>
      </c>
      <c r="M151" s="50">
        <v>242200.00000000006</v>
      </c>
      <c r="N151" s="50">
        <v>0</v>
      </c>
      <c r="O151" s="50">
        <v>0</v>
      </c>
      <c r="P151" s="50">
        <v>0</v>
      </c>
      <c r="Q151" s="50">
        <v>0</v>
      </c>
      <c r="R151" s="50">
        <v>0</v>
      </c>
      <c r="S151" s="50">
        <v>0</v>
      </c>
      <c r="T151" s="50">
        <v>56319.999999999956</v>
      </c>
      <c r="U151" s="50">
        <v>126225.00000000004</v>
      </c>
      <c r="V151" s="50">
        <v>0</v>
      </c>
      <c r="W151" s="50">
        <v>0</v>
      </c>
      <c r="X151" s="50">
        <v>0</v>
      </c>
      <c r="Y151" s="50">
        <v>0</v>
      </c>
      <c r="Z151" s="50">
        <v>0</v>
      </c>
      <c r="AA151" s="50">
        <v>59669.999999999978</v>
      </c>
      <c r="AB151" s="50">
        <v>0</v>
      </c>
      <c r="AC151" s="50">
        <v>0</v>
      </c>
      <c r="AD151" s="50">
        <v>264483.84148323425</v>
      </c>
      <c r="AE151" s="50">
        <v>0</v>
      </c>
      <c r="AF151" s="50">
        <v>0</v>
      </c>
      <c r="AG151" s="50">
        <v>121300</v>
      </c>
      <c r="AH151" s="50">
        <v>0</v>
      </c>
      <c r="AI151" s="50">
        <v>0</v>
      </c>
      <c r="AJ151" s="50">
        <v>0</v>
      </c>
      <c r="AK151" s="50">
        <v>30851.47</v>
      </c>
      <c r="AL151" s="50">
        <v>0</v>
      </c>
      <c r="AM151" s="50">
        <v>0</v>
      </c>
      <c r="AN151" s="50">
        <v>0</v>
      </c>
      <c r="AO151" s="50">
        <v>0</v>
      </c>
      <c r="AP151" s="50">
        <v>0</v>
      </c>
      <c r="AQ151" s="50">
        <v>0</v>
      </c>
      <c r="AR151" s="50">
        <v>0</v>
      </c>
      <c r="AS151" s="50">
        <v>0</v>
      </c>
      <c r="AT151" s="50">
        <v>2901816</v>
      </c>
      <c r="AU151" s="50">
        <v>864988.8414832342</v>
      </c>
      <c r="AV151" s="50">
        <v>152151.47</v>
      </c>
      <c r="AW151" s="50">
        <v>375496.33431644319</v>
      </c>
      <c r="AX151" s="50">
        <v>3918956.3114832346</v>
      </c>
      <c r="AY151" s="50">
        <v>3888104.8414832344</v>
      </c>
      <c r="AZ151" s="50">
        <v>5525</v>
      </c>
      <c r="BA151" s="50">
        <v>3408925</v>
      </c>
      <c r="BB151" s="50">
        <v>0</v>
      </c>
      <c r="BC151" s="50">
        <v>0</v>
      </c>
      <c r="BD151" s="50">
        <v>3918956.3114832346</v>
      </c>
      <c r="BE151" s="50">
        <v>0</v>
      </c>
      <c r="BF151" s="50">
        <v>3918956.3114832346</v>
      </c>
      <c r="BG151" s="50">
        <v>3439776.47</v>
      </c>
      <c r="BH151" s="50">
        <v>3287625</v>
      </c>
      <c r="BI151" s="50">
        <v>3766804.8414832344</v>
      </c>
      <c r="BJ151" s="50">
        <v>6105.032157995518</v>
      </c>
      <c r="BK151" s="50">
        <v>6041.9058522140222</v>
      </c>
      <c r="BL151" s="50">
        <v>0.010448078358977334</v>
      </c>
      <c r="BM151" s="50">
        <v>0.0095519216410226669</v>
      </c>
      <c r="BN151" s="50">
        <v>35608.187549138107</v>
      </c>
      <c r="BO151" s="50">
        <v>3954564.4990323726</v>
      </c>
      <c r="BP151" s="50">
        <v>6359.3404036181073</v>
      </c>
      <c r="BQ151" s="50" t="s">
        <v>325</v>
      </c>
      <c r="BR151" s="50">
        <v>6409.3427861140563</v>
      </c>
      <c r="BS151" s="50">
        <v>0.013714971505485174</v>
      </c>
      <c r="BT151" s="50">
        <v>0</v>
      </c>
      <c r="BU151" s="50">
        <v>3954564.4990323726</v>
      </c>
      <c r="BV151" s="50">
        <v>0</v>
      </c>
      <c r="BW151" s="50">
        <v>3954564.4990323726</v>
      </c>
      <c r="BX151" s="50">
        <v>30851.47</v>
      </c>
      <c r="BY151" s="50">
        <v>3923713.0290323724</v>
      </c>
      <c r="CA151" s="511">
        <f>BO151-BX151</f>
        <v>3923713.0290323724</v>
      </c>
      <c r="CB151" s="511">
        <f>IF(E151&gt;0,CA151,0)</f>
        <v>0</v>
      </c>
      <c r="CC151" s="511">
        <f>IF(F151&gt;0,CA151,0)</f>
        <v>3923713.0290323724</v>
      </c>
      <c r="CE151" s="40">
        <v>8734005</v>
      </c>
      <c r="CF151" s="50">
        <v>3954564.4990323726</v>
      </c>
    </row>
    <row r="152" spans="1:84">
      <c r="A152" s="40">
        <v>148128</v>
      </c>
      <c r="B152" s="40">
        <v>8734028</v>
      </c>
      <c r="C152" s="40" t="s">
        <v>250</v>
      </c>
      <c r="D152" s="507">
        <v>430</v>
      </c>
      <c r="E152" s="507">
        <v>0</v>
      </c>
      <c r="F152" s="507">
        <v>430</v>
      </c>
      <c r="G152" s="50">
        <v>0</v>
      </c>
      <c r="H152" s="50">
        <v>1496880</v>
      </c>
      <c r="I152" s="50">
        <v>511200</v>
      </c>
      <c r="J152" s="50">
        <v>0</v>
      </c>
      <c r="K152" s="50">
        <v>30114.238410595965</v>
      </c>
      <c r="L152" s="50">
        <v>0</v>
      </c>
      <c r="M152" s="50">
        <v>61581.125827814649</v>
      </c>
      <c r="N152" s="50">
        <v>0</v>
      </c>
      <c r="O152" s="50">
        <v>0</v>
      </c>
      <c r="P152" s="50">
        <v>0</v>
      </c>
      <c r="Q152" s="50">
        <v>0</v>
      </c>
      <c r="R152" s="50">
        <v>0</v>
      </c>
      <c r="S152" s="50">
        <v>0</v>
      </c>
      <c r="T152" s="50">
        <v>0</v>
      </c>
      <c r="U152" s="50">
        <v>7261.5894039735012</v>
      </c>
      <c r="V152" s="50">
        <v>0</v>
      </c>
      <c r="W152" s="50">
        <v>0</v>
      </c>
      <c r="X152" s="50">
        <v>0</v>
      </c>
      <c r="Y152" s="50">
        <v>3801.6556291390748</v>
      </c>
      <c r="Z152" s="50">
        <v>0</v>
      </c>
      <c r="AA152" s="50">
        <v>26228.571428571435</v>
      </c>
      <c r="AB152" s="50">
        <v>0</v>
      </c>
      <c r="AC152" s="50">
        <v>0</v>
      </c>
      <c r="AD152" s="50">
        <v>124448.33751106322</v>
      </c>
      <c r="AE152" s="50">
        <v>0</v>
      </c>
      <c r="AF152" s="50">
        <v>7347.5894039735094</v>
      </c>
      <c r="AG152" s="50">
        <v>121300</v>
      </c>
      <c r="AH152" s="50">
        <v>16666.666666666668</v>
      </c>
      <c r="AI152" s="50">
        <v>0</v>
      </c>
      <c r="AJ152" s="50">
        <v>0</v>
      </c>
      <c r="AK152" s="50">
        <v>58633.71</v>
      </c>
      <c r="AL152" s="50">
        <v>0</v>
      </c>
      <c r="AM152" s="50">
        <v>0</v>
      </c>
      <c r="AN152" s="50">
        <v>0</v>
      </c>
      <c r="AO152" s="50">
        <v>0</v>
      </c>
      <c r="AP152" s="50">
        <v>0</v>
      </c>
      <c r="AQ152" s="50">
        <v>0</v>
      </c>
      <c r="AR152" s="50">
        <v>0</v>
      </c>
      <c r="AS152" s="50">
        <v>0</v>
      </c>
      <c r="AT152" s="50">
        <v>2008080</v>
      </c>
      <c r="AU152" s="50">
        <v>260783.10761513133</v>
      </c>
      <c r="AV152" s="50">
        <v>196600.37666666665</v>
      </c>
      <c r="AW152" s="50">
        <v>149353.60851994134</v>
      </c>
      <c r="AX152" s="50">
        <v>2465463.4842817979</v>
      </c>
      <c r="AY152" s="50">
        <v>2406829.7742817979</v>
      </c>
      <c r="AZ152" s="50">
        <v>5448.5</v>
      </c>
      <c r="BA152" s="50">
        <v>2342855</v>
      </c>
      <c r="BB152" s="50">
        <v>0</v>
      </c>
      <c r="BC152" s="50">
        <v>0</v>
      </c>
      <c r="BD152" s="50">
        <v>2465463.4842817979</v>
      </c>
      <c r="BE152" s="50">
        <v>0</v>
      </c>
      <c r="BF152" s="50">
        <v>2465463.4842817974</v>
      </c>
      <c r="BG152" s="50">
        <v>2401488.71</v>
      </c>
      <c r="BH152" s="50">
        <v>2204888.3333333335</v>
      </c>
      <c r="BI152" s="50">
        <v>2268863.1076151314</v>
      </c>
      <c r="BJ152" s="50">
        <v>5276.4258316630967</v>
      </c>
      <c r="BK152" s="50">
        <v>5005.0951184946234</v>
      </c>
      <c r="BL152" s="50">
        <v>0.054210900441404815</v>
      </c>
      <c r="BM152" s="50">
        <v>0</v>
      </c>
      <c r="BN152" s="50">
        <v>0</v>
      </c>
      <c r="BO152" s="50">
        <v>2465463.4842817979</v>
      </c>
      <c r="BP152" s="50">
        <v>5597.2785448413906</v>
      </c>
      <c r="BQ152" s="50" t="s">
        <v>325</v>
      </c>
      <c r="BR152" s="50">
        <v>5733.63600995767</v>
      </c>
      <c r="BS152" s="50">
        <v>0.016730143333189673</v>
      </c>
      <c r="BT152" s="50">
        <v>0</v>
      </c>
      <c r="BU152" s="50">
        <v>2465463.4842817979</v>
      </c>
      <c r="BV152" s="50">
        <v>0</v>
      </c>
      <c r="BW152" s="50">
        <v>2465463.4842817979</v>
      </c>
      <c r="BX152" s="50">
        <v>58633.71</v>
      </c>
      <c r="BY152" s="50">
        <v>2406829.7742817979</v>
      </c>
      <c r="CA152" s="511">
        <f>BO152-BX152</f>
        <v>2406829.7742817979</v>
      </c>
      <c r="CB152" s="511">
        <f>IF(E152&gt;0,CA152,0)</f>
        <v>0</v>
      </c>
      <c r="CC152" s="511">
        <f>IF(F152&gt;0,CA152,0)</f>
        <v>2406829.7742817979</v>
      </c>
      <c r="CE152" s="40">
        <v>8734028</v>
      </c>
      <c r="CF152" s="50">
        <v>2465463.4842817979</v>
      </c>
    </row>
    <row r="153" spans="1:84">
      <c r="A153" s="40">
        <v>147110</v>
      </c>
      <c r="B153" s="40">
        <v>8732096</v>
      </c>
      <c r="C153" s="40" t="s">
        <v>196</v>
      </c>
      <c r="D153" s="507">
        <v>121</v>
      </c>
      <c r="E153" s="507">
        <v>121</v>
      </c>
      <c r="F153" s="507">
        <v>0</v>
      </c>
      <c r="G153" s="50">
        <v>389257</v>
      </c>
      <c r="H153" s="50">
        <v>0</v>
      </c>
      <c r="I153" s="50">
        <v>0</v>
      </c>
      <c r="J153" s="50">
        <v>9869.9999999999727</v>
      </c>
      <c r="K153" s="50">
        <v>0</v>
      </c>
      <c r="L153" s="50">
        <v>12389.999999999967</v>
      </c>
      <c r="M153" s="50">
        <v>0</v>
      </c>
      <c r="N153" s="50">
        <v>0</v>
      </c>
      <c r="O153" s="50">
        <v>1079.9999999999993</v>
      </c>
      <c r="P153" s="50">
        <v>0</v>
      </c>
      <c r="Q153" s="50">
        <v>0</v>
      </c>
      <c r="R153" s="50">
        <v>0</v>
      </c>
      <c r="S153" s="50">
        <v>1279.9999999999993</v>
      </c>
      <c r="T153" s="50">
        <v>0</v>
      </c>
      <c r="U153" s="50">
        <v>0</v>
      </c>
      <c r="V153" s="50">
        <v>0</v>
      </c>
      <c r="W153" s="50">
        <v>0</v>
      </c>
      <c r="X153" s="50">
        <v>0</v>
      </c>
      <c r="Y153" s="50">
        <v>0</v>
      </c>
      <c r="Z153" s="50">
        <v>2604.3809523809527</v>
      </c>
      <c r="AA153" s="50">
        <v>0</v>
      </c>
      <c r="AB153" s="50">
        <v>0</v>
      </c>
      <c r="AC153" s="50">
        <v>35863.606557377054</v>
      </c>
      <c r="AD153" s="50">
        <v>0</v>
      </c>
      <c r="AE153" s="50">
        <v>0</v>
      </c>
      <c r="AF153" s="50">
        <v>0</v>
      </c>
      <c r="AG153" s="50">
        <v>121300</v>
      </c>
      <c r="AH153" s="50">
        <v>20778.104138851806</v>
      </c>
      <c r="AI153" s="50">
        <v>0</v>
      </c>
      <c r="AJ153" s="50">
        <v>0</v>
      </c>
      <c r="AK153" s="50">
        <v>4962.4</v>
      </c>
      <c r="AL153" s="50">
        <v>0</v>
      </c>
      <c r="AM153" s="50">
        <v>0</v>
      </c>
      <c r="AN153" s="50">
        <v>0</v>
      </c>
      <c r="AO153" s="50">
        <v>0</v>
      </c>
      <c r="AP153" s="50">
        <v>0</v>
      </c>
      <c r="AQ153" s="50">
        <v>0</v>
      </c>
      <c r="AR153" s="50">
        <v>0</v>
      </c>
      <c r="AS153" s="50">
        <v>0</v>
      </c>
      <c r="AT153" s="50">
        <v>389257</v>
      </c>
      <c r="AU153" s="50">
        <v>63087.98750975795</v>
      </c>
      <c r="AV153" s="50">
        <v>147040.5041388518</v>
      </c>
      <c r="AW153" s="50">
        <v>33403.748252459016</v>
      </c>
      <c r="AX153" s="50">
        <v>599385.49164860975</v>
      </c>
      <c r="AY153" s="50">
        <v>594423.09164860973</v>
      </c>
      <c r="AZ153" s="50">
        <v>4265</v>
      </c>
      <c r="BA153" s="50">
        <v>516065</v>
      </c>
      <c r="BB153" s="50">
        <v>0</v>
      </c>
      <c r="BC153" s="50">
        <v>0</v>
      </c>
      <c r="BD153" s="50">
        <v>599385.49164860975</v>
      </c>
      <c r="BE153" s="50">
        <v>599385.49164860975</v>
      </c>
      <c r="BF153" s="50">
        <v>0</v>
      </c>
      <c r="BG153" s="50">
        <v>521027.4</v>
      </c>
      <c r="BH153" s="50">
        <v>373986.89586114819</v>
      </c>
      <c r="BI153" s="50">
        <v>452344.98750975792</v>
      </c>
      <c r="BJ153" s="50">
        <v>3738.3883265269251</v>
      </c>
      <c r="BK153" s="50">
        <v>3390.9413504931308</v>
      </c>
      <c r="BL153" s="50">
        <v>0.10246328087723088</v>
      </c>
      <c r="BM153" s="50">
        <v>0</v>
      </c>
      <c r="BN153" s="50">
        <v>0</v>
      </c>
      <c r="BO153" s="50">
        <v>599385.49164860975</v>
      </c>
      <c r="BP153" s="50">
        <v>4912.5875342860309</v>
      </c>
      <c r="BQ153" s="50" t="s">
        <v>325</v>
      </c>
      <c r="BR153" s="50">
        <v>4953.5991045339651</v>
      </c>
      <c r="BS153" s="50">
        <v>0.082339451139604281</v>
      </c>
      <c r="BT153" s="50">
        <v>0</v>
      </c>
      <c r="BU153" s="50">
        <v>599385.49164860975</v>
      </c>
      <c r="BV153" s="50">
        <v>0</v>
      </c>
      <c r="BW153" s="50">
        <v>599385.49164860975</v>
      </c>
      <c r="BX153" s="50">
        <v>4962.4</v>
      </c>
      <c r="BY153" s="50">
        <v>594423.09164860973</v>
      </c>
      <c r="CA153" s="511">
        <f>BO153-BX153</f>
        <v>594423.09164860973</v>
      </c>
      <c r="CB153" s="511">
        <f>IF(E153&gt;0,CA153,0)</f>
        <v>594423.09164860973</v>
      </c>
      <c r="CC153" s="511">
        <f>IF(F153&gt;0,CA153,0)</f>
        <v>0</v>
      </c>
      <c r="CE153" s="40">
        <v>8732096</v>
      </c>
      <c r="CF153" s="50">
        <v>599385.49164860975</v>
      </c>
    </row>
    <row r="154" spans="1:84">
      <c r="A154" s="40">
        <v>147441</v>
      </c>
      <c r="B154" s="40">
        <v>8732098</v>
      </c>
      <c r="C154" s="40" t="s">
        <v>197</v>
      </c>
      <c r="D154" s="507">
        <v>85</v>
      </c>
      <c r="E154" s="507">
        <v>85</v>
      </c>
      <c r="F154" s="507">
        <v>0</v>
      </c>
      <c r="G154" s="50">
        <v>273445</v>
      </c>
      <c r="H154" s="50">
        <v>0</v>
      </c>
      <c r="I154" s="50">
        <v>0</v>
      </c>
      <c r="J154" s="50">
        <v>6579.9999999999936</v>
      </c>
      <c r="K154" s="50">
        <v>0</v>
      </c>
      <c r="L154" s="50">
        <v>8259.99999999999</v>
      </c>
      <c r="M154" s="50">
        <v>0</v>
      </c>
      <c r="N154" s="50">
        <v>0</v>
      </c>
      <c r="O154" s="50">
        <v>0</v>
      </c>
      <c r="P154" s="50">
        <v>0</v>
      </c>
      <c r="Q154" s="50">
        <v>0</v>
      </c>
      <c r="R154" s="50">
        <v>0</v>
      </c>
      <c r="S154" s="50">
        <v>0</v>
      </c>
      <c r="T154" s="50">
        <v>0</v>
      </c>
      <c r="U154" s="50">
        <v>0</v>
      </c>
      <c r="V154" s="50">
        <v>0</v>
      </c>
      <c r="W154" s="50">
        <v>0</v>
      </c>
      <c r="X154" s="50">
        <v>0</v>
      </c>
      <c r="Y154" s="50">
        <v>0</v>
      </c>
      <c r="Z154" s="50">
        <v>1800.9375</v>
      </c>
      <c r="AA154" s="50">
        <v>0</v>
      </c>
      <c r="AB154" s="50">
        <v>0</v>
      </c>
      <c r="AC154" s="50">
        <v>31696.5</v>
      </c>
      <c r="AD154" s="50">
        <v>0</v>
      </c>
      <c r="AE154" s="50">
        <v>832.49999999999682</v>
      </c>
      <c r="AF154" s="50">
        <v>0</v>
      </c>
      <c r="AG154" s="50">
        <v>121300</v>
      </c>
      <c r="AH154" s="50">
        <v>47583.444592790387</v>
      </c>
      <c r="AI154" s="50">
        <v>0</v>
      </c>
      <c r="AJ154" s="50">
        <v>0</v>
      </c>
      <c r="AK154" s="50">
        <v>260</v>
      </c>
      <c r="AL154" s="50">
        <v>0</v>
      </c>
      <c r="AM154" s="50">
        <v>0</v>
      </c>
      <c r="AN154" s="50">
        <v>0</v>
      </c>
      <c r="AO154" s="50">
        <v>0</v>
      </c>
      <c r="AP154" s="50">
        <v>0</v>
      </c>
      <c r="AQ154" s="50">
        <v>0</v>
      </c>
      <c r="AR154" s="50">
        <v>0</v>
      </c>
      <c r="AS154" s="50">
        <v>0</v>
      </c>
      <c r="AT154" s="50">
        <v>273445</v>
      </c>
      <c r="AU154" s="50">
        <v>49169.937499999985</v>
      </c>
      <c r="AV154" s="50">
        <v>169143.44459279039</v>
      </c>
      <c r="AW154" s="50">
        <v>24465.786099999998</v>
      </c>
      <c r="AX154" s="50">
        <v>491758.38209279039</v>
      </c>
      <c r="AY154" s="50">
        <v>491498.38209279039</v>
      </c>
      <c r="AZ154" s="50">
        <v>4265</v>
      </c>
      <c r="BA154" s="50">
        <v>362525</v>
      </c>
      <c r="BB154" s="50">
        <v>0</v>
      </c>
      <c r="BC154" s="50">
        <v>0</v>
      </c>
      <c r="BD154" s="50">
        <v>491758.38209279039</v>
      </c>
      <c r="BE154" s="50">
        <v>491758.38209279039</v>
      </c>
      <c r="BF154" s="50">
        <v>0</v>
      </c>
      <c r="BG154" s="50">
        <v>362785</v>
      </c>
      <c r="BH154" s="50">
        <v>193641.55540720961</v>
      </c>
      <c r="BI154" s="50">
        <v>322614.9375</v>
      </c>
      <c r="BJ154" s="50">
        <v>3795.4698529411767</v>
      </c>
      <c r="BK154" s="50">
        <v>3161.1519011527917</v>
      </c>
      <c r="BL154" s="50">
        <v>0.20066038318407459</v>
      </c>
      <c r="BM154" s="50">
        <v>0</v>
      </c>
      <c r="BN154" s="50">
        <v>0</v>
      </c>
      <c r="BO154" s="50">
        <v>491758.38209279039</v>
      </c>
      <c r="BP154" s="50">
        <v>5782.333906974005</v>
      </c>
      <c r="BQ154" s="50" t="s">
        <v>325</v>
      </c>
      <c r="BR154" s="50">
        <v>5785.3927305034167</v>
      </c>
      <c r="BS154" s="50">
        <v>0.16174909877007027</v>
      </c>
      <c r="BT154" s="50">
        <v>0</v>
      </c>
      <c r="BU154" s="50">
        <v>491758.38209279039</v>
      </c>
      <c r="BV154" s="50">
        <v>0</v>
      </c>
      <c r="BW154" s="50">
        <v>491758.38209279039</v>
      </c>
      <c r="BX154" s="50">
        <v>260</v>
      </c>
      <c r="BY154" s="50">
        <v>491498.38209279039</v>
      </c>
      <c r="CA154" s="511">
        <f>BO154-BX154</f>
        <v>491498.38209279039</v>
      </c>
      <c r="CB154" s="511">
        <f>IF(E154&gt;0,CA154,0)</f>
        <v>491498.38209279039</v>
      </c>
      <c r="CC154" s="511">
        <f>IF(F154&gt;0,CA154,0)</f>
        <v>0</v>
      </c>
      <c r="CE154" s="40">
        <v>8732098</v>
      </c>
      <c r="CF154" s="50">
        <v>491758.38209279039</v>
      </c>
    </row>
    <row r="155" spans="1:84">
      <c r="A155" s="40">
        <v>134979</v>
      </c>
      <c r="B155" s="40">
        <v>8733390</v>
      </c>
      <c r="C155" s="40" t="s">
        <v>138</v>
      </c>
      <c r="D155" s="507">
        <v>167</v>
      </c>
      <c r="E155" s="507">
        <v>167</v>
      </c>
      <c r="F155" s="507">
        <v>0</v>
      </c>
      <c r="G155" s="50">
        <v>537239</v>
      </c>
      <c r="H155" s="50">
        <v>0</v>
      </c>
      <c r="I155" s="50">
        <v>0</v>
      </c>
      <c r="J155" s="50">
        <v>28669.999999999978</v>
      </c>
      <c r="K155" s="50">
        <v>0</v>
      </c>
      <c r="L155" s="50">
        <v>38350.000000000044</v>
      </c>
      <c r="M155" s="50">
        <v>0</v>
      </c>
      <c r="N155" s="50">
        <v>3079.9999999999991</v>
      </c>
      <c r="O155" s="50">
        <v>11610.000000000011</v>
      </c>
      <c r="P155" s="50">
        <v>0</v>
      </c>
      <c r="Q155" s="50">
        <v>0</v>
      </c>
      <c r="R155" s="50">
        <v>0</v>
      </c>
      <c r="S155" s="50">
        <v>0</v>
      </c>
      <c r="T155" s="50">
        <v>0</v>
      </c>
      <c r="U155" s="50">
        <v>0</v>
      </c>
      <c r="V155" s="50">
        <v>0</v>
      </c>
      <c r="W155" s="50">
        <v>0</v>
      </c>
      <c r="X155" s="50">
        <v>0</v>
      </c>
      <c r="Y155" s="50">
        <v>0</v>
      </c>
      <c r="Z155" s="50">
        <v>16156.678082191804</v>
      </c>
      <c r="AA155" s="50">
        <v>0</v>
      </c>
      <c r="AB155" s="50">
        <v>0</v>
      </c>
      <c r="AC155" s="50">
        <v>98643.863636363632</v>
      </c>
      <c r="AD155" s="50">
        <v>0</v>
      </c>
      <c r="AE155" s="50">
        <v>906.50000000000125</v>
      </c>
      <c r="AF155" s="50">
        <v>0</v>
      </c>
      <c r="AG155" s="50">
        <v>121300</v>
      </c>
      <c r="AH155" s="50">
        <v>0</v>
      </c>
      <c r="AI155" s="50">
        <v>0</v>
      </c>
      <c r="AJ155" s="50">
        <v>0</v>
      </c>
      <c r="AK155" s="50">
        <v>34060</v>
      </c>
      <c r="AL155" s="50">
        <v>0</v>
      </c>
      <c r="AM155" s="50">
        <v>0</v>
      </c>
      <c r="AN155" s="50">
        <v>0</v>
      </c>
      <c r="AO155" s="50">
        <v>0</v>
      </c>
      <c r="AP155" s="50">
        <v>0</v>
      </c>
      <c r="AQ155" s="50">
        <v>0</v>
      </c>
      <c r="AR155" s="50">
        <v>0</v>
      </c>
      <c r="AS155" s="50">
        <v>0</v>
      </c>
      <c r="AT155" s="50">
        <v>537239</v>
      </c>
      <c r="AU155" s="50">
        <v>197417.0417185555</v>
      </c>
      <c r="AV155" s="50">
        <v>155360</v>
      </c>
      <c r="AW155" s="50">
        <v>73279.5233909091</v>
      </c>
      <c r="AX155" s="50">
        <v>890016.0417185555</v>
      </c>
      <c r="AY155" s="50">
        <v>855956.0417185555</v>
      </c>
      <c r="AZ155" s="50">
        <v>4265</v>
      </c>
      <c r="BA155" s="50">
        <v>712255</v>
      </c>
      <c r="BB155" s="50">
        <v>0</v>
      </c>
      <c r="BC155" s="50">
        <v>0</v>
      </c>
      <c r="BD155" s="50">
        <v>890016.0417185555</v>
      </c>
      <c r="BE155" s="50">
        <v>890016.0417185555</v>
      </c>
      <c r="BF155" s="50">
        <v>0</v>
      </c>
      <c r="BG155" s="50">
        <v>746315</v>
      </c>
      <c r="BH155" s="50">
        <v>590955</v>
      </c>
      <c r="BI155" s="50">
        <v>734656.0417185555</v>
      </c>
      <c r="BJ155" s="50">
        <v>4399.1379743626076</v>
      </c>
      <c r="BK155" s="50">
        <v>4310.20022295082</v>
      </c>
      <c r="BL155" s="50">
        <v>0.020634250571055793</v>
      </c>
      <c r="BM155" s="50">
        <v>0</v>
      </c>
      <c r="BN155" s="50">
        <v>0</v>
      </c>
      <c r="BO155" s="50">
        <v>890016.0417185555</v>
      </c>
      <c r="BP155" s="50">
        <v>5125.48527975183</v>
      </c>
      <c r="BQ155" s="50" t="s">
        <v>325</v>
      </c>
      <c r="BR155" s="50">
        <v>5329.4373755602128</v>
      </c>
      <c r="BS155" s="50">
        <v>0.033004469507517786</v>
      </c>
      <c r="BT155" s="50">
        <v>-1653.0499999999997</v>
      </c>
      <c r="BU155" s="50">
        <v>888362.99171855545</v>
      </c>
      <c r="BV155" s="50">
        <v>-1670</v>
      </c>
      <c r="BW155" s="50">
        <v>886692.99171855545</v>
      </c>
      <c r="BX155" s="50">
        <v>34060</v>
      </c>
      <c r="BY155" s="50">
        <v>852632.99171855545</v>
      </c>
      <c r="CA155" s="511">
        <f>BO155-BX155</f>
        <v>855956.0417185555</v>
      </c>
      <c r="CB155" s="511">
        <f>IF(E155&gt;0,CA155,0)</f>
        <v>855956.0417185555</v>
      </c>
      <c r="CC155" s="511">
        <f>IF(F155&gt;0,CA155,0)</f>
        <v>0</v>
      </c>
      <c r="CE155" s="40">
        <v>8733390</v>
      </c>
      <c r="CF155" s="50">
        <v>890016.0417185555</v>
      </c>
    </row>
    <row r="156" spans="1:84">
      <c r="A156" s="40">
        <v>143836</v>
      </c>
      <c r="B156" s="40">
        <v>8732044</v>
      </c>
      <c r="C156" s="40" t="s">
        <v>170</v>
      </c>
      <c r="D156" s="507">
        <v>362</v>
      </c>
      <c r="E156" s="507">
        <v>362</v>
      </c>
      <c r="F156" s="507">
        <v>0</v>
      </c>
      <c r="G156" s="50">
        <v>1164554</v>
      </c>
      <c r="H156" s="50">
        <v>0</v>
      </c>
      <c r="I156" s="50">
        <v>0</v>
      </c>
      <c r="J156" s="50">
        <v>75670.000000000073</v>
      </c>
      <c r="K156" s="50">
        <v>0</v>
      </c>
      <c r="L156" s="50">
        <v>96759.999999999971</v>
      </c>
      <c r="M156" s="50">
        <v>0</v>
      </c>
      <c r="N156" s="50">
        <v>15528.690807799416</v>
      </c>
      <c r="O156" s="50">
        <v>8712.2005571030677</v>
      </c>
      <c r="P156" s="50">
        <v>3811.5877437325971</v>
      </c>
      <c r="Q156" s="50">
        <v>54733.593314763246</v>
      </c>
      <c r="R156" s="50">
        <v>61761.838440111474</v>
      </c>
      <c r="S156" s="50">
        <v>0</v>
      </c>
      <c r="T156" s="50">
        <v>0</v>
      </c>
      <c r="U156" s="50">
        <v>0</v>
      </c>
      <c r="V156" s="50">
        <v>0</v>
      </c>
      <c r="W156" s="50">
        <v>0</v>
      </c>
      <c r="X156" s="50">
        <v>0</v>
      </c>
      <c r="Y156" s="50">
        <v>0</v>
      </c>
      <c r="Z156" s="50">
        <v>56924.207119741128</v>
      </c>
      <c r="AA156" s="50">
        <v>0</v>
      </c>
      <c r="AB156" s="50">
        <v>0</v>
      </c>
      <c r="AC156" s="50">
        <v>176639.54545454544</v>
      </c>
      <c r="AD156" s="50">
        <v>0</v>
      </c>
      <c r="AE156" s="50">
        <v>258.99999999999295</v>
      </c>
      <c r="AF156" s="50">
        <v>0</v>
      </c>
      <c r="AG156" s="50">
        <v>121300</v>
      </c>
      <c r="AH156" s="50">
        <v>0</v>
      </c>
      <c r="AI156" s="50">
        <v>0</v>
      </c>
      <c r="AJ156" s="50">
        <v>0</v>
      </c>
      <c r="AK156" s="50">
        <v>15293.2</v>
      </c>
      <c r="AL156" s="50">
        <v>0</v>
      </c>
      <c r="AM156" s="50">
        <v>0</v>
      </c>
      <c r="AN156" s="50">
        <v>0</v>
      </c>
      <c r="AO156" s="50">
        <v>0</v>
      </c>
      <c r="AP156" s="50">
        <v>0</v>
      </c>
      <c r="AQ156" s="50">
        <v>0</v>
      </c>
      <c r="AR156" s="50">
        <v>0</v>
      </c>
      <c r="AS156" s="50">
        <v>0</v>
      </c>
      <c r="AT156" s="50">
        <v>1164554</v>
      </c>
      <c r="AU156" s="50">
        <v>550800.66343779641</v>
      </c>
      <c r="AV156" s="50">
        <v>136593.2</v>
      </c>
      <c r="AW156" s="50">
        <v>225381.09113831352</v>
      </c>
      <c r="AX156" s="50">
        <v>1851947.8634377962</v>
      </c>
      <c r="AY156" s="50">
        <v>1836654.6634377963</v>
      </c>
      <c r="AZ156" s="50">
        <v>4265</v>
      </c>
      <c r="BA156" s="50">
        <v>1543930</v>
      </c>
      <c r="BB156" s="50">
        <v>0</v>
      </c>
      <c r="BC156" s="50">
        <v>0</v>
      </c>
      <c r="BD156" s="50">
        <v>1851947.8634377962</v>
      </c>
      <c r="BE156" s="50">
        <v>1851947.8634377962</v>
      </c>
      <c r="BF156" s="50">
        <v>0</v>
      </c>
      <c r="BG156" s="50">
        <v>1559223.2</v>
      </c>
      <c r="BH156" s="50">
        <v>1422630</v>
      </c>
      <c r="BI156" s="50">
        <v>1715354.6634377963</v>
      </c>
      <c r="BJ156" s="50">
        <v>4738.5487940270614</v>
      </c>
      <c r="BK156" s="50">
        <v>4557.2828915119362</v>
      </c>
      <c r="BL156" s="50">
        <v>0.039774994625139</v>
      </c>
      <c r="BM156" s="50">
        <v>0</v>
      </c>
      <c r="BN156" s="50">
        <v>0</v>
      </c>
      <c r="BO156" s="50">
        <v>1851947.8634377962</v>
      </c>
      <c r="BP156" s="50">
        <v>5073.631666955238</v>
      </c>
      <c r="BQ156" s="50" t="s">
        <v>325</v>
      </c>
      <c r="BR156" s="50">
        <v>5115.8780757950171</v>
      </c>
      <c r="BS156" s="50">
        <v>0.039897357700043212</v>
      </c>
      <c r="BT156" s="50">
        <v>0</v>
      </c>
      <c r="BU156" s="50">
        <v>1851947.8634377962</v>
      </c>
      <c r="BV156" s="50">
        <v>0</v>
      </c>
      <c r="BW156" s="50">
        <v>1851947.8634377962</v>
      </c>
      <c r="BX156" s="50">
        <v>15293.2</v>
      </c>
      <c r="BY156" s="50">
        <v>1836654.6634377963</v>
      </c>
      <c r="CA156" s="511">
        <f>BO156-BX156</f>
        <v>1836654.6634377963</v>
      </c>
      <c r="CB156" s="511">
        <f>IF(E156&gt;0,CA156,0)</f>
        <v>1836654.6634377963</v>
      </c>
      <c r="CC156" s="511">
        <f>IF(F156&gt;0,CA156,0)</f>
        <v>0</v>
      </c>
      <c r="CE156" s="40">
        <v>8732044</v>
      </c>
      <c r="CF156" s="50">
        <v>1851947.8634377962</v>
      </c>
    </row>
    <row r="157" spans="1:84">
      <c r="A157" s="40">
        <v>110616</v>
      </c>
      <c r="B157" s="40">
        <v>8732031</v>
      </c>
      <c r="C157" s="40" t="s">
        <v>37</v>
      </c>
      <c r="D157" s="507">
        <v>210</v>
      </c>
      <c r="E157" s="507">
        <v>210</v>
      </c>
      <c r="F157" s="507">
        <v>0</v>
      </c>
      <c r="G157" s="50">
        <v>675570</v>
      </c>
      <c r="H157" s="50">
        <v>0</v>
      </c>
      <c r="I157" s="50">
        <v>0</v>
      </c>
      <c r="J157" s="50">
        <v>11279.999999999971</v>
      </c>
      <c r="K157" s="50">
        <v>0</v>
      </c>
      <c r="L157" s="50">
        <v>14159.999999999964</v>
      </c>
      <c r="M157" s="50">
        <v>0</v>
      </c>
      <c r="N157" s="50">
        <v>0</v>
      </c>
      <c r="O157" s="50">
        <v>1889.9999999999982</v>
      </c>
      <c r="P157" s="50">
        <v>0</v>
      </c>
      <c r="Q157" s="50">
        <v>0</v>
      </c>
      <c r="R157" s="50">
        <v>0</v>
      </c>
      <c r="S157" s="50">
        <v>0</v>
      </c>
      <c r="T157" s="50">
        <v>0</v>
      </c>
      <c r="U157" s="50">
        <v>0</v>
      </c>
      <c r="V157" s="50">
        <v>0</v>
      </c>
      <c r="W157" s="50">
        <v>0</v>
      </c>
      <c r="X157" s="50">
        <v>0</v>
      </c>
      <c r="Y157" s="50">
        <v>0</v>
      </c>
      <c r="Z157" s="50">
        <v>2681.3559322033925</v>
      </c>
      <c r="AA157" s="50">
        <v>0</v>
      </c>
      <c r="AB157" s="50">
        <v>0</v>
      </c>
      <c r="AC157" s="50">
        <v>58062.765957446813</v>
      </c>
      <c r="AD157" s="50">
        <v>0</v>
      </c>
      <c r="AE157" s="50">
        <v>0</v>
      </c>
      <c r="AF157" s="50">
        <v>0</v>
      </c>
      <c r="AG157" s="50">
        <v>121300</v>
      </c>
      <c r="AH157" s="50">
        <v>0</v>
      </c>
      <c r="AI157" s="50">
        <v>0</v>
      </c>
      <c r="AJ157" s="50">
        <v>0</v>
      </c>
      <c r="AK157" s="50">
        <v>21294</v>
      </c>
      <c r="AL157" s="50">
        <v>0</v>
      </c>
      <c r="AM157" s="50">
        <v>0</v>
      </c>
      <c r="AN157" s="50">
        <v>0</v>
      </c>
      <c r="AO157" s="50">
        <v>0</v>
      </c>
      <c r="AP157" s="50">
        <v>0</v>
      </c>
      <c r="AQ157" s="50">
        <v>0</v>
      </c>
      <c r="AR157" s="50">
        <v>0</v>
      </c>
      <c r="AS157" s="50">
        <v>0</v>
      </c>
      <c r="AT157" s="50">
        <v>675570</v>
      </c>
      <c r="AU157" s="50">
        <v>88074.121889650138</v>
      </c>
      <c r="AV157" s="50">
        <v>142594</v>
      </c>
      <c r="AW157" s="50">
        <v>54044.207234042551</v>
      </c>
      <c r="AX157" s="50">
        <v>906238.12188965012</v>
      </c>
      <c r="AY157" s="50">
        <v>884944.12188965012</v>
      </c>
      <c r="AZ157" s="50">
        <v>4265</v>
      </c>
      <c r="BA157" s="50">
        <v>895650</v>
      </c>
      <c r="BB157" s="50">
        <v>10705.878110349877</v>
      </c>
      <c r="BC157" s="50">
        <v>0</v>
      </c>
      <c r="BD157" s="50">
        <v>916944</v>
      </c>
      <c r="BE157" s="50">
        <v>916944</v>
      </c>
      <c r="BF157" s="50">
        <v>0</v>
      </c>
      <c r="BG157" s="50">
        <v>916944</v>
      </c>
      <c r="BH157" s="50">
        <v>774350</v>
      </c>
      <c r="BI157" s="50">
        <v>774350</v>
      </c>
      <c r="BJ157" s="50">
        <v>3687.3809523809523</v>
      </c>
      <c r="BK157" s="50">
        <v>3638.4821428571427</v>
      </c>
      <c r="BL157" s="50">
        <v>0.013439343001807756</v>
      </c>
      <c r="BM157" s="50">
        <v>0.0065606569981922439</v>
      </c>
      <c r="BN157" s="50">
        <v>5012.8749999999773</v>
      </c>
      <c r="BO157" s="50">
        <v>921956.875</v>
      </c>
      <c r="BP157" s="50">
        <v>4288.8708333333334</v>
      </c>
      <c r="BQ157" s="50" t="s">
        <v>325</v>
      </c>
      <c r="BR157" s="50">
        <v>4390.270833333333</v>
      </c>
      <c r="BS157" s="50">
        <v>0.026948923748677966</v>
      </c>
      <c r="BT157" s="50">
        <v>-1833.5999999999995</v>
      </c>
      <c r="BU157" s="50">
        <v>920123.275</v>
      </c>
      <c r="BV157" s="50">
        <v>-2100</v>
      </c>
      <c r="BW157" s="50">
        <v>918023.275</v>
      </c>
      <c r="BX157" s="50">
        <v>21294</v>
      </c>
      <c r="BY157" s="50">
        <v>896729.275</v>
      </c>
      <c r="CA157" s="511">
        <f>BO157-BX157</f>
        <v>900662.875</v>
      </c>
      <c r="CB157" s="511">
        <f>IF(E157&gt;0,CA157,0)</f>
        <v>900662.875</v>
      </c>
      <c r="CC157" s="511">
        <f>IF(F157&gt;0,CA157,0)</f>
        <v>0</v>
      </c>
      <c r="CE157" s="40">
        <v>8732031</v>
      </c>
      <c r="CF157" s="50">
        <v>921956.875</v>
      </c>
    </row>
    <row r="158" spans="1:84">
      <c r="A158" s="40">
        <v>140499</v>
      </c>
      <c r="B158" s="40">
        <v>8735201</v>
      </c>
      <c r="C158" s="40" t="s">
        <v>231</v>
      </c>
      <c r="D158" s="507">
        <v>419</v>
      </c>
      <c r="E158" s="507">
        <v>419</v>
      </c>
      <c r="F158" s="507">
        <v>0</v>
      </c>
      <c r="G158" s="50">
        <v>1347923</v>
      </c>
      <c r="H158" s="50">
        <v>0</v>
      </c>
      <c r="I158" s="50">
        <v>0</v>
      </c>
      <c r="J158" s="50">
        <v>30550.000000000047</v>
      </c>
      <c r="K158" s="50">
        <v>0</v>
      </c>
      <c r="L158" s="50">
        <v>42480.000000000015</v>
      </c>
      <c r="M158" s="50">
        <v>0</v>
      </c>
      <c r="N158" s="50">
        <v>8800</v>
      </c>
      <c r="O158" s="50">
        <v>6209.9999999999991</v>
      </c>
      <c r="P158" s="50">
        <v>0</v>
      </c>
      <c r="Q158" s="50">
        <v>6899.9999999999955</v>
      </c>
      <c r="R158" s="50">
        <v>0</v>
      </c>
      <c r="S158" s="50">
        <v>0</v>
      </c>
      <c r="T158" s="50">
        <v>0</v>
      </c>
      <c r="U158" s="50">
        <v>0</v>
      </c>
      <c r="V158" s="50">
        <v>0</v>
      </c>
      <c r="W158" s="50">
        <v>0</v>
      </c>
      <c r="X158" s="50">
        <v>0</v>
      </c>
      <c r="Y158" s="50">
        <v>0</v>
      </c>
      <c r="Z158" s="50">
        <v>5304.9859943977654</v>
      </c>
      <c r="AA158" s="50">
        <v>0</v>
      </c>
      <c r="AB158" s="50">
        <v>0</v>
      </c>
      <c r="AC158" s="50">
        <v>111944.4573643411</v>
      </c>
      <c r="AD158" s="50">
        <v>0</v>
      </c>
      <c r="AE158" s="50">
        <v>0</v>
      </c>
      <c r="AF158" s="50">
        <v>0</v>
      </c>
      <c r="AG158" s="50">
        <v>121300</v>
      </c>
      <c r="AH158" s="50">
        <v>0</v>
      </c>
      <c r="AI158" s="50">
        <v>0</v>
      </c>
      <c r="AJ158" s="50">
        <v>0</v>
      </c>
      <c r="AK158" s="50">
        <v>8708.6</v>
      </c>
      <c r="AL158" s="50">
        <v>0</v>
      </c>
      <c r="AM158" s="50">
        <v>0</v>
      </c>
      <c r="AN158" s="50">
        <v>0</v>
      </c>
      <c r="AO158" s="50">
        <v>0</v>
      </c>
      <c r="AP158" s="50">
        <v>0</v>
      </c>
      <c r="AQ158" s="50">
        <v>0</v>
      </c>
      <c r="AR158" s="50">
        <v>0</v>
      </c>
      <c r="AS158" s="50">
        <v>0</v>
      </c>
      <c r="AT158" s="50">
        <v>1347923</v>
      </c>
      <c r="AU158" s="50">
        <v>212189.44335873891</v>
      </c>
      <c r="AV158" s="50">
        <v>130008.6</v>
      </c>
      <c r="AW158" s="50">
        <v>120614.41551472871</v>
      </c>
      <c r="AX158" s="50">
        <v>1690121.043358739</v>
      </c>
      <c r="AY158" s="50">
        <v>1681412.4433587389</v>
      </c>
      <c r="AZ158" s="50">
        <v>4265</v>
      </c>
      <c r="BA158" s="50">
        <v>1787035</v>
      </c>
      <c r="BB158" s="50">
        <v>105622.55664126109</v>
      </c>
      <c r="BC158" s="50">
        <v>0</v>
      </c>
      <c r="BD158" s="50">
        <v>1795743.6</v>
      </c>
      <c r="BE158" s="50">
        <v>1795743.5999999999</v>
      </c>
      <c r="BF158" s="50">
        <v>0</v>
      </c>
      <c r="BG158" s="50">
        <v>1795743.6</v>
      </c>
      <c r="BH158" s="50">
        <v>1665735</v>
      </c>
      <c r="BI158" s="50">
        <v>1665735</v>
      </c>
      <c r="BJ158" s="50">
        <v>3975.5011933174223</v>
      </c>
      <c r="BK158" s="50">
        <v>3885.5825242718447</v>
      </c>
      <c r="BL158" s="50">
        <v>0.023141618659206921</v>
      </c>
      <c r="BM158" s="50">
        <v>0</v>
      </c>
      <c r="BN158" s="50">
        <v>0</v>
      </c>
      <c r="BO158" s="50">
        <v>1795743.6</v>
      </c>
      <c r="BP158" s="50">
        <v>4265</v>
      </c>
      <c r="BQ158" s="50" t="s">
        <v>325</v>
      </c>
      <c r="BR158" s="50">
        <v>4285.7842482100241</v>
      </c>
      <c r="BS158" s="50">
        <v>0.020148560244567237</v>
      </c>
      <c r="BT158" s="50">
        <v>0</v>
      </c>
      <c r="BU158" s="50">
        <v>1795743.6</v>
      </c>
      <c r="BV158" s="50">
        <v>0</v>
      </c>
      <c r="BW158" s="50">
        <v>1795743.6</v>
      </c>
      <c r="BX158" s="50">
        <v>8708.6</v>
      </c>
      <c r="BY158" s="50">
        <v>1787035</v>
      </c>
      <c r="CA158" s="511">
        <f>BO158-BX158</f>
        <v>1787035</v>
      </c>
      <c r="CB158" s="511">
        <f>IF(E158&gt;0,CA158,0)</f>
        <v>1787035</v>
      </c>
      <c r="CC158" s="511">
        <f>IF(F158&gt;0,CA158,0)</f>
        <v>0</v>
      </c>
      <c r="CE158" s="40">
        <v>8735201</v>
      </c>
      <c r="CF158" s="50">
        <v>1795743.6</v>
      </c>
    </row>
    <row r="159" spans="1:84">
      <c r="A159" s="40">
        <v>110837</v>
      </c>
      <c r="B159" s="40">
        <v>8733350</v>
      </c>
      <c r="C159" s="40" t="s">
        <v>129</v>
      </c>
      <c r="D159" s="507">
        <v>122</v>
      </c>
      <c r="E159" s="507">
        <v>122</v>
      </c>
      <c r="F159" s="507">
        <v>0</v>
      </c>
      <c r="G159" s="50">
        <v>392474</v>
      </c>
      <c r="H159" s="50">
        <v>0</v>
      </c>
      <c r="I159" s="50">
        <v>0</v>
      </c>
      <c r="J159" s="50">
        <v>5169.9999999999991</v>
      </c>
      <c r="K159" s="50">
        <v>0</v>
      </c>
      <c r="L159" s="50">
        <v>6489.9999999999991</v>
      </c>
      <c r="M159" s="50">
        <v>0</v>
      </c>
      <c r="N159" s="50">
        <v>1099.9999999999986</v>
      </c>
      <c r="O159" s="50">
        <v>809.99999999999909</v>
      </c>
      <c r="P159" s="50">
        <v>0</v>
      </c>
      <c r="Q159" s="50">
        <v>0</v>
      </c>
      <c r="R159" s="50">
        <v>0</v>
      </c>
      <c r="S159" s="50">
        <v>0</v>
      </c>
      <c r="T159" s="50">
        <v>0</v>
      </c>
      <c r="U159" s="50">
        <v>0</v>
      </c>
      <c r="V159" s="50">
        <v>0</v>
      </c>
      <c r="W159" s="50">
        <v>0</v>
      </c>
      <c r="X159" s="50">
        <v>0</v>
      </c>
      <c r="Y159" s="50">
        <v>0</v>
      </c>
      <c r="Z159" s="50">
        <v>15755.428571428602</v>
      </c>
      <c r="AA159" s="50">
        <v>0</v>
      </c>
      <c r="AB159" s="50">
        <v>0</v>
      </c>
      <c r="AC159" s="50">
        <v>32741.749999999996</v>
      </c>
      <c r="AD159" s="50">
        <v>0</v>
      </c>
      <c r="AE159" s="50">
        <v>8029.0000000000509</v>
      </c>
      <c r="AF159" s="50">
        <v>0</v>
      </c>
      <c r="AG159" s="50">
        <v>121300</v>
      </c>
      <c r="AH159" s="50">
        <v>0</v>
      </c>
      <c r="AI159" s="50">
        <v>0</v>
      </c>
      <c r="AJ159" s="50">
        <v>0</v>
      </c>
      <c r="AK159" s="50">
        <v>1340.21</v>
      </c>
      <c r="AL159" s="50">
        <v>0</v>
      </c>
      <c r="AM159" s="50">
        <v>0</v>
      </c>
      <c r="AN159" s="50">
        <v>0</v>
      </c>
      <c r="AO159" s="50">
        <v>0</v>
      </c>
      <c r="AP159" s="50">
        <v>0</v>
      </c>
      <c r="AQ159" s="50">
        <v>0</v>
      </c>
      <c r="AR159" s="50">
        <v>0</v>
      </c>
      <c r="AS159" s="50">
        <v>0</v>
      </c>
      <c r="AT159" s="50">
        <v>392474</v>
      </c>
      <c r="AU159" s="50">
        <v>70096.178571428638</v>
      </c>
      <c r="AV159" s="50">
        <v>122640.21</v>
      </c>
      <c r="AW159" s="50">
        <v>31378.59925</v>
      </c>
      <c r="AX159" s="50">
        <v>585210.3885714286</v>
      </c>
      <c r="AY159" s="50">
        <v>583870.17857142864</v>
      </c>
      <c r="AZ159" s="50">
        <v>4265</v>
      </c>
      <c r="BA159" s="50">
        <v>520330</v>
      </c>
      <c r="BB159" s="50">
        <v>0</v>
      </c>
      <c r="BC159" s="50">
        <v>0</v>
      </c>
      <c r="BD159" s="50">
        <v>585210.3885714286</v>
      </c>
      <c r="BE159" s="50">
        <v>585210.3885714286</v>
      </c>
      <c r="BF159" s="50">
        <v>0</v>
      </c>
      <c r="BG159" s="50">
        <v>521670.21</v>
      </c>
      <c r="BH159" s="50">
        <v>399030</v>
      </c>
      <c r="BI159" s="50">
        <v>462570.17857142858</v>
      </c>
      <c r="BJ159" s="50">
        <v>3791.5588407494147</v>
      </c>
      <c r="BK159" s="50">
        <v>3591.3675704081634</v>
      </c>
      <c r="BL159" s="50">
        <v>0.055742350627312517</v>
      </c>
      <c r="BM159" s="50">
        <v>0</v>
      </c>
      <c r="BN159" s="50">
        <v>0</v>
      </c>
      <c r="BO159" s="50">
        <v>585210.3885714286</v>
      </c>
      <c r="BP159" s="50">
        <v>4785.821135831382</v>
      </c>
      <c r="BQ159" s="50" t="s">
        <v>325</v>
      </c>
      <c r="BR159" s="50">
        <v>4796.8064637002344</v>
      </c>
      <c r="BS159" s="50">
        <v>-0.0094969516155576361</v>
      </c>
      <c r="BT159" s="50">
        <v>-1051.55</v>
      </c>
      <c r="BU159" s="50">
        <v>584158.83857142855</v>
      </c>
      <c r="BV159" s="50">
        <v>-1220</v>
      </c>
      <c r="BW159" s="50">
        <v>582938.83857142855</v>
      </c>
      <c r="BX159" s="50">
        <v>1340.21</v>
      </c>
      <c r="BY159" s="50">
        <v>581598.62857142859</v>
      </c>
      <c r="CA159" s="511">
        <f>BO159-BX159</f>
        <v>583870.17857142864</v>
      </c>
      <c r="CB159" s="511">
        <f>IF(E159&gt;0,CA159,0)</f>
        <v>583870.17857142864</v>
      </c>
      <c r="CC159" s="511">
        <f>IF(F159&gt;0,CA159,0)</f>
        <v>0</v>
      </c>
      <c r="CE159" s="40">
        <v>8733350</v>
      </c>
      <c r="CF159" s="50">
        <v>585210.3885714286</v>
      </c>
    </row>
    <row r="160" spans="1:84">
      <c r="A160" s="40">
        <v>136636</v>
      </c>
      <c r="B160" s="40">
        <v>8734027</v>
      </c>
      <c r="C160" s="40" t="s">
        <v>249</v>
      </c>
      <c r="D160" s="507">
        <v>614</v>
      </c>
      <c r="E160" s="507">
        <v>0</v>
      </c>
      <c r="F160" s="507">
        <v>614</v>
      </c>
      <c r="G160" s="50">
        <v>0</v>
      </c>
      <c r="H160" s="50">
        <v>1678320</v>
      </c>
      <c r="I160" s="50">
        <v>1247328</v>
      </c>
      <c r="J160" s="50">
        <v>0</v>
      </c>
      <c r="K160" s="50">
        <v>36190.000000000146</v>
      </c>
      <c r="L160" s="50">
        <v>0</v>
      </c>
      <c r="M160" s="50">
        <v>80445.0000000002</v>
      </c>
      <c r="N160" s="50">
        <v>0</v>
      </c>
      <c r="O160" s="50">
        <v>0</v>
      </c>
      <c r="P160" s="50">
        <v>0</v>
      </c>
      <c r="Q160" s="50">
        <v>0</v>
      </c>
      <c r="R160" s="50">
        <v>0</v>
      </c>
      <c r="S160" s="50">
        <v>0</v>
      </c>
      <c r="T160" s="50">
        <v>9600.0000000000018</v>
      </c>
      <c r="U160" s="50">
        <v>8499.9999999999927</v>
      </c>
      <c r="V160" s="50">
        <v>595.00000000000136</v>
      </c>
      <c r="W160" s="50">
        <v>0</v>
      </c>
      <c r="X160" s="50">
        <v>0</v>
      </c>
      <c r="Y160" s="50">
        <v>0</v>
      </c>
      <c r="Z160" s="50">
        <v>0</v>
      </c>
      <c r="AA160" s="50">
        <v>76499.999999999985</v>
      </c>
      <c r="AB160" s="50">
        <v>0</v>
      </c>
      <c r="AC160" s="50">
        <v>0</v>
      </c>
      <c r="AD160" s="50">
        <v>229839.20840752585</v>
      </c>
      <c r="AE160" s="50">
        <v>0</v>
      </c>
      <c r="AF160" s="50">
        <v>0</v>
      </c>
      <c r="AG160" s="50">
        <v>121300</v>
      </c>
      <c r="AH160" s="50">
        <v>0</v>
      </c>
      <c r="AI160" s="50">
        <v>0</v>
      </c>
      <c r="AJ160" s="50">
        <v>0</v>
      </c>
      <c r="AK160" s="50">
        <v>17743.2</v>
      </c>
      <c r="AL160" s="50">
        <v>0</v>
      </c>
      <c r="AM160" s="50">
        <v>0</v>
      </c>
      <c r="AN160" s="50">
        <v>0</v>
      </c>
      <c r="AO160" s="50">
        <v>0</v>
      </c>
      <c r="AP160" s="50">
        <v>0</v>
      </c>
      <c r="AQ160" s="50">
        <v>0</v>
      </c>
      <c r="AR160" s="50">
        <v>0</v>
      </c>
      <c r="AS160" s="50">
        <v>0</v>
      </c>
      <c r="AT160" s="50">
        <v>2925648</v>
      </c>
      <c r="AU160" s="50">
        <v>441669.2084075262</v>
      </c>
      <c r="AV160" s="50">
        <v>139043.2</v>
      </c>
      <c r="AW160" s="50">
        <v>234431.01501669927</v>
      </c>
      <c r="AX160" s="50">
        <v>3506360.4084075266</v>
      </c>
      <c r="AY160" s="50">
        <v>3488617.2084075264</v>
      </c>
      <c r="AZ160" s="50">
        <v>5525</v>
      </c>
      <c r="BA160" s="50">
        <v>3392350</v>
      </c>
      <c r="BB160" s="50">
        <v>0</v>
      </c>
      <c r="BC160" s="50">
        <v>0</v>
      </c>
      <c r="BD160" s="50">
        <v>3506360.4084075266</v>
      </c>
      <c r="BE160" s="50">
        <v>0</v>
      </c>
      <c r="BF160" s="50">
        <v>3506360.4084075261</v>
      </c>
      <c r="BG160" s="50">
        <v>3410093.2</v>
      </c>
      <c r="BH160" s="50">
        <v>3271050</v>
      </c>
      <c r="BI160" s="50">
        <v>3367317.2084075264</v>
      </c>
      <c r="BJ160" s="50">
        <v>5484.22998111975</v>
      </c>
      <c r="BK160" s="50">
        <v>5287.349897306397</v>
      </c>
      <c r="BL160" s="50">
        <v>0.037236061096250148</v>
      </c>
      <c r="BM160" s="50">
        <v>0</v>
      </c>
      <c r="BN160" s="50">
        <v>0</v>
      </c>
      <c r="BO160" s="50">
        <v>3506360.4084075266</v>
      </c>
      <c r="BP160" s="50">
        <v>5681.7869843770786</v>
      </c>
      <c r="BQ160" s="50" t="s">
        <v>325</v>
      </c>
      <c r="BR160" s="50">
        <v>5710.6847042467862</v>
      </c>
      <c r="BS160" s="50">
        <v>0.034276513085625959</v>
      </c>
      <c r="BT160" s="50">
        <v>0</v>
      </c>
      <c r="BU160" s="50">
        <v>3506360.4084075266</v>
      </c>
      <c r="BV160" s="50">
        <v>0</v>
      </c>
      <c r="BW160" s="50">
        <v>3506360.4084075266</v>
      </c>
      <c r="BX160" s="50">
        <v>17743.2</v>
      </c>
      <c r="BY160" s="50">
        <v>3488617.2084075264</v>
      </c>
      <c r="CA160" s="511">
        <f>BO160-BX160</f>
        <v>3488617.2084075264</v>
      </c>
      <c r="CB160" s="511">
        <f>IF(E160&gt;0,CA160,0)</f>
        <v>0</v>
      </c>
      <c r="CC160" s="511">
        <f>IF(F160&gt;0,CA160,0)</f>
        <v>3488617.2084075264</v>
      </c>
      <c r="CE160" s="40">
        <v>8734027</v>
      </c>
      <c r="CF160" s="50">
        <v>3506360.4084075266</v>
      </c>
    </row>
    <row r="161" spans="1:84">
      <c r="A161" s="40">
        <v>147434</v>
      </c>
      <c r="B161" s="40">
        <v>8733302</v>
      </c>
      <c r="C161" s="40" t="s">
        <v>123</v>
      </c>
      <c r="D161" s="507">
        <v>347.92</v>
      </c>
      <c r="E161" s="507">
        <v>347.92</v>
      </c>
      <c r="F161" s="507">
        <v>0</v>
      </c>
      <c r="G161" s="50">
        <v>1119258.6400000001</v>
      </c>
      <c r="H161" s="50">
        <v>0</v>
      </c>
      <c r="I161" s="50">
        <v>0</v>
      </c>
      <c r="J161" s="50">
        <v>31686.001384083065</v>
      </c>
      <c r="K161" s="50">
        <v>0</v>
      </c>
      <c r="L161" s="50">
        <v>43327.47681660908</v>
      </c>
      <c r="M161" s="50">
        <v>0</v>
      </c>
      <c r="N161" s="50">
        <v>0</v>
      </c>
      <c r="O161" s="50">
        <v>2609.4000000000024</v>
      </c>
      <c r="P161" s="50">
        <v>0</v>
      </c>
      <c r="Q161" s="50">
        <v>555.70555555555518</v>
      </c>
      <c r="R161" s="50">
        <v>0</v>
      </c>
      <c r="S161" s="50">
        <v>0</v>
      </c>
      <c r="T161" s="50">
        <v>0</v>
      </c>
      <c r="U161" s="50">
        <v>0</v>
      </c>
      <c r="V161" s="50">
        <v>0</v>
      </c>
      <c r="W161" s="50">
        <v>0</v>
      </c>
      <c r="X161" s="50">
        <v>0</v>
      </c>
      <c r="Y161" s="50">
        <v>0</v>
      </c>
      <c r="Z161" s="50">
        <v>29277.097872340437</v>
      </c>
      <c r="AA161" s="50">
        <v>0</v>
      </c>
      <c r="AB161" s="50">
        <v>0</v>
      </c>
      <c r="AC161" s="50">
        <v>122143.56504854368</v>
      </c>
      <c r="AD161" s="50">
        <v>0</v>
      </c>
      <c r="AE161" s="50">
        <v>54187.035155709244</v>
      </c>
      <c r="AF161" s="50">
        <v>0</v>
      </c>
      <c r="AG161" s="50">
        <v>121300</v>
      </c>
      <c r="AH161" s="50">
        <v>0</v>
      </c>
      <c r="AI161" s="50">
        <v>0</v>
      </c>
      <c r="AJ161" s="50">
        <v>0</v>
      </c>
      <c r="AK161" s="50">
        <v>47326.94</v>
      </c>
      <c r="AL161" s="50">
        <v>0</v>
      </c>
      <c r="AM161" s="50">
        <v>0</v>
      </c>
      <c r="AN161" s="50">
        <v>0</v>
      </c>
      <c r="AO161" s="50">
        <v>0</v>
      </c>
      <c r="AP161" s="50">
        <v>0</v>
      </c>
      <c r="AQ161" s="50">
        <v>0</v>
      </c>
      <c r="AR161" s="50">
        <v>0</v>
      </c>
      <c r="AS161" s="50">
        <v>0</v>
      </c>
      <c r="AT161" s="50">
        <v>1119258.6400000001</v>
      </c>
      <c r="AU161" s="50">
        <v>283786.28183284105</v>
      </c>
      <c r="AV161" s="50">
        <v>168626.94</v>
      </c>
      <c r="AW161" s="50">
        <v>100836.92190892728</v>
      </c>
      <c r="AX161" s="50">
        <v>1571671.8618328411</v>
      </c>
      <c r="AY161" s="50">
        <v>1524344.9218328411</v>
      </c>
      <c r="AZ161" s="50">
        <v>4265</v>
      </c>
      <c r="BA161" s="50">
        <v>1483878.8</v>
      </c>
      <c r="BB161" s="50">
        <v>0</v>
      </c>
      <c r="BC161" s="50">
        <v>0</v>
      </c>
      <c r="BD161" s="50">
        <v>1571671.8618328411</v>
      </c>
      <c r="BE161" s="50">
        <v>1571671.8618328411</v>
      </c>
      <c r="BF161" s="50">
        <v>0</v>
      </c>
      <c r="BG161" s="50">
        <v>1531205.74</v>
      </c>
      <c r="BH161" s="50">
        <v>1362578.8</v>
      </c>
      <c r="BI161" s="50">
        <v>1403044.9218328411</v>
      </c>
      <c r="BJ161" s="50">
        <v>4032.6653306301478</v>
      </c>
      <c r="BK161" s="50">
        <v>3849.4966507751942</v>
      </c>
      <c r="BL161" s="50">
        <v>0.047582501420820274</v>
      </c>
      <c r="BM161" s="50">
        <v>0</v>
      </c>
      <c r="BN161" s="50">
        <v>0</v>
      </c>
      <c r="BO161" s="50">
        <v>1571671.8618328411</v>
      </c>
      <c r="BP161" s="50">
        <v>4381.3086969212491</v>
      </c>
      <c r="BQ161" s="50" t="s">
        <v>325</v>
      </c>
      <c r="BR161" s="50">
        <v>4517.3369218005319</v>
      </c>
      <c r="BS161" s="50">
        <v>0.0031639345637788363</v>
      </c>
      <c r="BT161" s="50">
        <v>0</v>
      </c>
      <c r="BU161" s="50">
        <v>1571671.8618328411</v>
      </c>
      <c r="BV161" s="50">
        <v>0</v>
      </c>
      <c r="BW161" s="50">
        <v>1571671.8618328411</v>
      </c>
      <c r="BX161" s="50">
        <v>47326.94</v>
      </c>
      <c r="BY161" s="50">
        <v>1524344.9218328411</v>
      </c>
      <c r="CA161" s="511">
        <f>BO161-BX161</f>
        <v>1524344.9218328411</v>
      </c>
      <c r="CB161" s="511">
        <f>IF(E161&gt;0,CA161,0)</f>
        <v>1524344.9218328411</v>
      </c>
      <c r="CC161" s="511">
        <f>IF(F161&gt;0,CA161,0)</f>
        <v>0</v>
      </c>
      <c r="CE161" s="40">
        <v>8733302</v>
      </c>
      <c r="CF161" s="50">
        <v>1571671.8618328411</v>
      </c>
    </row>
    <row r="162" spans="1:84">
      <c r="A162" s="40">
        <v>139466</v>
      </c>
      <c r="B162" s="40">
        <v>8732094</v>
      </c>
      <c r="C162" s="40" t="s">
        <v>195</v>
      </c>
      <c r="D162" s="507">
        <v>388</v>
      </c>
      <c r="E162" s="507">
        <v>388</v>
      </c>
      <c r="F162" s="507">
        <v>0</v>
      </c>
      <c r="G162" s="50">
        <v>1248196</v>
      </c>
      <c r="H162" s="50">
        <v>0</v>
      </c>
      <c r="I162" s="50">
        <v>0</v>
      </c>
      <c r="J162" s="50">
        <v>49350.000000000022</v>
      </c>
      <c r="K162" s="50">
        <v>0</v>
      </c>
      <c r="L162" s="50">
        <v>65489.999999999964</v>
      </c>
      <c r="M162" s="50">
        <v>0</v>
      </c>
      <c r="N162" s="50">
        <v>21780.000000000022</v>
      </c>
      <c r="O162" s="50">
        <v>34830.000000000029</v>
      </c>
      <c r="P162" s="50">
        <v>7560.0000000000027</v>
      </c>
      <c r="Q162" s="50">
        <v>20239.999999999985</v>
      </c>
      <c r="R162" s="50">
        <v>14700.000000000004</v>
      </c>
      <c r="S162" s="50">
        <v>0</v>
      </c>
      <c r="T162" s="50">
        <v>0</v>
      </c>
      <c r="U162" s="50">
        <v>0</v>
      </c>
      <c r="V162" s="50">
        <v>0</v>
      </c>
      <c r="W162" s="50">
        <v>0</v>
      </c>
      <c r="X162" s="50">
        <v>0</v>
      </c>
      <c r="Y162" s="50">
        <v>0</v>
      </c>
      <c r="Z162" s="50">
        <v>62825.243902439135</v>
      </c>
      <c r="AA162" s="50">
        <v>0</v>
      </c>
      <c r="AB162" s="50">
        <v>0</v>
      </c>
      <c r="AC162" s="50">
        <v>163861.41414141413</v>
      </c>
      <c r="AD162" s="50">
        <v>0</v>
      </c>
      <c r="AE162" s="50">
        <v>4432.9250645994871</v>
      </c>
      <c r="AF162" s="50">
        <v>0</v>
      </c>
      <c r="AG162" s="50">
        <v>121300</v>
      </c>
      <c r="AH162" s="50">
        <v>0</v>
      </c>
      <c r="AI162" s="50">
        <v>0</v>
      </c>
      <c r="AJ162" s="50">
        <v>0</v>
      </c>
      <c r="AK162" s="50">
        <v>12122.4</v>
      </c>
      <c r="AL162" s="50">
        <v>0</v>
      </c>
      <c r="AM162" s="50">
        <v>0</v>
      </c>
      <c r="AN162" s="50">
        <v>0</v>
      </c>
      <c r="AO162" s="50">
        <v>0</v>
      </c>
      <c r="AP162" s="50">
        <v>0</v>
      </c>
      <c r="AQ162" s="50">
        <v>0</v>
      </c>
      <c r="AR162" s="50">
        <v>0</v>
      </c>
      <c r="AS162" s="50">
        <v>0</v>
      </c>
      <c r="AT162" s="50">
        <v>1248196</v>
      </c>
      <c r="AU162" s="50">
        <v>445069.58310845273</v>
      </c>
      <c r="AV162" s="50">
        <v>133422.4</v>
      </c>
      <c r="AW162" s="50">
        <v>189473.67633131315</v>
      </c>
      <c r="AX162" s="50">
        <v>1826687.9831084525</v>
      </c>
      <c r="AY162" s="50">
        <v>1814565.5831084526</v>
      </c>
      <c r="AZ162" s="50">
        <v>4265</v>
      </c>
      <c r="BA162" s="50">
        <v>1654820</v>
      </c>
      <c r="BB162" s="50">
        <v>0</v>
      </c>
      <c r="BC162" s="50">
        <v>0</v>
      </c>
      <c r="BD162" s="50">
        <v>1826687.9831084525</v>
      </c>
      <c r="BE162" s="50">
        <v>1826687.9831084528</v>
      </c>
      <c r="BF162" s="50">
        <v>0</v>
      </c>
      <c r="BG162" s="50">
        <v>1666942.4</v>
      </c>
      <c r="BH162" s="50">
        <v>1533520</v>
      </c>
      <c r="BI162" s="50">
        <v>1693265.5831084526</v>
      </c>
      <c r="BJ162" s="50">
        <v>4364.0865544032285</v>
      </c>
      <c r="BK162" s="50">
        <v>4222.8901511568129</v>
      </c>
      <c r="BL162" s="50">
        <v>0.03343596404176806</v>
      </c>
      <c r="BM162" s="50">
        <v>0</v>
      </c>
      <c r="BN162" s="50">
        <v>0</v>
      </c>
      <c r="BO162" s="50">
        <v>1826687.9831084525</v>
      </c>
      <c r="BP162" s="50">
        <v>4676.7154203826094</v>
      </c>
      <c r="BQ162" s="50" t="s">
        <v>325</v>
      </c>
      <c r="BR162" s="50">
        <v>4707.9587193516818</v>
      </c>
      <c r="BS162" s="50">
        <v>0.031117866759551305</v>
      </c>
      <c r="BT162" s="50">
        <v>0</v>
      </c>
      <c r="BU162" s="50">
        <v>1826687.9831084525</v>
      </c>
      <c r="BV162" s="50">
        <v>0</v>
      </c>
      <c r="BW162" s="50">
        <v>1826687.9831084525</v>
      </c>
      <c r="BX162" s="50">
        <v>12122.4</v>
      </c>
      <c r="BY162" s="50">
        <v>1814565.5831084526</v>
      </c>
      <c r="CA162" s="511">
        <f>BO162-BX162</f>
        <v>1814565.5831084526</v>
      </c>
      <c r="CB162" s="511">
        <f>IF(E162&gt;0,CA162,0)</f>
        <v>1814565.5831084526</v>
      </c>
      <c r="CC162" s="511">
        <f>IF(F162&gt;0,CA162,0)</f>
        <v>0</v>
      </c>
      <c r="CE162" s="40">
        <v>8732094</v>
      </c>
      <c r="CF162" s="50">
        <v>1826687.9831084525</v>
      </c>
    </row>
    <row r="163" spans="1:84">
      <c r="A163" s="40">
        <v>110617</v>
      </c>
      <c r="B163" s="40">
        <v>8732033</v>
      </c>
      <c r="C163" s="40" t="s">
        <v>38</v>
      </c>
      <c r="D163" s="507">
        <v>369</v>
      </c>
      <c r="E163" s="507">
        <v>369</v>
      </c>
      <c r="F163" s="507">
        <v>0</v>
      </c>
      <c r="G163" s="50">
        <v>1187073</v>
      </c>
      <c r="H163" s="50">
        <v>0</v>
      </c>
      <c r="I163" s="50">
        <v>0</v>
      </c>
      <c r="J163" s="50">
        <v>18329.999999999982</v>
      </c>
      <c r="K163" s="50">
        <v>0</v>
      </c>
      <c r="L163" s="50">
        <v>24189.999999999975</v>
      </c>
      <c r="M163" s="50">
        <v>0</v>
      </c>
      <c r="N163" s="50">
        <v>0</v>
      </c>
      <c r="O163" s="50">
        <v>0</v>
      </c>
      <c r="P163" s="50">
        <v>0</v>
      </c>
      <c r="Q163" s="50">
        <v>462.50681198910155</v>
      </c>
      <c r="R163" s="50">
        <v>0</v>
      </c>
      <c r="S163" s="50">
        <v>0</v>
      </c>
      <c r="T163" s="50">
        <v>0</v>
      </c>
      <c r="U163" s="50">
        <v>0</v>
      </c>
      <c r="V163" s="50">
        <v>0</v>
      </c>
      <c r="W163" s="50">
        <v>0</v>
      </c>
      <c r="X163" s="50">
        <v>0</v>
      </c>
      <c r="Y163" s="50">
        <v>0</v>
      </c>
      <c r="Z163" s="50">
        <v>9991.2939297124667</v>
      </c>
      <c r="AA163" s="50">
        <v>0</v>
      </c>
      <c r="AB163" s="50">
        <v>0</v>
      </c>
      <c r="AC163" s="50">
        <v>94459.223300970873</v>
      </c>
      <c r="AD163" s="50">
        <v>0</v>
      </c>
      <c r="AE163" s="50">
        <v>0</v>
      </c>
      <c r="AF163" s="50">
        <v>0</v>
      </c>
      <c r="AG163" s="50">
        <v>121300</v>
      </c>
      <c r="AH163" s="50">
        <v>0</v>
      </c>
      <c r="AI163" s="50">
        <v>0</v>
      </c>
      <c r="AJ163" s="50">
        <v>0</v>
      </c>
      <c r="AK163" s="50">
        <v>50385</v>
      </c>
      <c r="AL163" s="50">
        <v>0</v>
      </c>
      <c r="AM163" s="50">
        <v>0</v>
      </c>
      <c r="AN163" s="50">
        <v>0</v>
      </c>
      <c r="AO163" s="50">
        <v>0</v>
      </c>
      <c r="AP163" s="50">
        <v>0</v>
      </c>
      <c r="AQ163" s="50">
        <v>0</v>
      </c>
      <c r="AR163" s="50">
        <v>0</v>
      </c>
      <c r="AS163" s="50">
        <v>0</v>
      </c>
      <c r="AT163" s="50">
        <v>1187073</v>
      </c>
      <c r="AU163" s="50">
        <v>147433.02404267239</v>
      </c>
      <c r="AV163" s="50">
        <v>171685</v>
      </c>
      <c r="AW163" s="50">
        <v>90290.58319569852</v>
      </c>
      <c r="AX163" s="50">
        <v>1506191.0240426725</v>
      </c>
      <c r="AY163" s="50">
        <v>1455806.0240426725</v>
      </c>
      <c r="AZ163" s="50">
        <v>4265</v>
      </c>
      <c r="BA163" s="50">
        <v>1573785</v>
      </c>
      <c r="BB163" s="50">
        <v>117978.97595732752</v>
      </c>
      <c r="BC163" s="50">
        <v>0</v>
      </c>
      <c r="BD163" s="50">
        <v>1624170</v>
      </c>
      <c r="BE163" s="50">
        <v>1624169.9999999998</v>
      </c>
      <c r="BF163" s="50">
        <v>0</v>
      </c>
      <c r="BG163" s="50">
        <v>1624170</v>
      </c>
      <c r="BH163" s="50">
        <v>1452485</v>
      </c>
      <c r="BI163" s="50">
        <v>1452485</v>
      </c>
      <c r="BJ163" s="50">
        <v>3936.2737127371274</v>
      </c>
      <c r="BK163" s="50">
        <v>3864.1145833333335</v>
      </c>
      <c r="BL163" s="50">
        <v>0.018674169165435749</v>
      </c>
      <c r="BM163" s="50">
        <v>0.0013258308345642511</v>
      </c>
      <c r="BN163" s="50">
        <v>1890.4468750000362</v>
      </c>
      <c r="BO163" s="50">
        <v>1626060.4468750001</v>
      </c>
      <c r="BP163" s="50">
        <v>4270.1231622628729</v>
      </c>
      <c r="BQ163" s="50" t="s">
        <v>325</v>
      </c>
      <c r="BR163" s="50">
        <v>4406.6678777100278</v>
      </c>
      <c r="BS163" s="50">
        <v>0.022141561058801162</v>
      </c>
      <c r="BT163" s="50">
        <v>-3207.1499999999996</v>
      </c>
      <c r="BU163" s="50">
        <v>1622853.2968750002</v>
      </c>
      <c r="BV163" s="50">
        <v>-3690</v>
      </c>
      <c r="BW163" s="50">
        <v>1619163.2968750002</v>
      </c>
      <c r="BX163" s="50">
        <v>50385</v>
      </c>
      <c r="BY163" s="50">
        <v>1568778.2968750002</v>
      </c>
      <c r="CA163" s="511">
        <f>BO163-BX163</f>
        <v>1575675.4468750001</v>
      </c>
      <c r="CB163" s="511">
        <f>IF(E163&gt;0,CA163,0)</f>
        <v>1575675.4468750001</v>
      </c>
      <c r="CC163" s="511">
        <f>IF(F163&gt;0,CA163,0)</f>
        <v>0</v>
      </c>
      <c r="CE163" s="40">
        <v>8732033</v>
      </c>
      <c r="CF163" s="50">
        <v>1626060.4468750001</v>
      </c>
    </row>
    <row r="164" spans="1:84">
      <c r="A164" s="40">
        <v>110836</v>
      </c>
      <c r="B164" s="40">
        <v>8733331</v>
      </c>
      <c r="C164" s="40" t="s">
        <v>128</v>
      </c>
      <c r="D164" s="507">
        <v>115</v>
      </c>
      <c r="E164" s="507">
        <v>115</v>
      </c>
      <c r="F164" s="507">
        <v>0</v>
      </c>
      <c r="G164" s="50">
        <v>369955</v>
      </c>
      <c r="H164" s="50">
        <v>0</v>
      </c>
      <c r="I164" s="50">
        <v>0</v>
      </c>
      <c r="J164" s="50">
        <v>12219.999999999991</v>
      </c>
      <c r="K164" s="50">
        <v>0</v>
      </c>
      <c r="L164" s="50">
        <v>15339.999999999989</v>
      </c>
      <c r="M164" s="50">
        <v>0</v>
      </c>
      <c r="N164" s="50">
        <v>0</v>
      </c>
      <c r="O164" s="50">
        <v>0</v>
      </c>
      <c r="P164" s="50">
        <v>0</v>
      </c>
      <c r="Q164" s="50">
        <v>0</v>
      </c>
      <c r="R164" s="50">
        <v>0</v>
      </c>
      <c r="S164" s="50">
        <v>0</v>
      </c>
      <c r="T164" s="50">
        <v>0</v>
      </c>
      <c r="U164" s="50">
        <v>0</v>
      </c>
      <c r="V164" s="50">
        <v>0</v>
      </c>
      <c r="W164" s="50">
        <v>0</v>
      </c>
      <c r="X164" s="50">
        <v>0</v>
      </c>
      <c r="Y164" s="50">
        <v>0</v>
      </c>
      <c r="Z164" s="50">
        <v>0</v>
      </c>
      <c r="AA164" s="50">
        <v>0</v>
      </c>
      <c r="AB164" s="50">
        <v>0</v>
      </c>
      <c r="AC164" s="50">
        <v>33415.714285714283</v>
      </c>
      <c r="AD164" s="50">
        <v>0</v>
      </c>
      <c r="AE164" s="50">
        <v>92.499999999999758</v>
      </c>
      <c r="AF164" s="50">
        <v>0</v>
      </c>
      <c r="AG164" s="50">
        <v>121300</v>
      </c>
      <c r="AH164" s="50">
        <v>25554.072096128173</v>
      </c>
      <c r="AI164" s="50">
        <v>0</v>
      </c>
      <c r="AJ164" s="50">
        <v>0</v>
      </c>
      <c r="AK164" s="50">
        <v>3068</v>
      </c>
      <c r="AL164" s="50">
        <v>0</v>
      </c>
      <c r="AM164" s="50">
        <v>0</v>
      </c>
      <c r="AN164" s="50">
        <v>0</v>
      </c>
      <c r="AO164" s="50">
        <v>0</v>
      </c>
      <c r="AP164" s="50">
        <v>0</v>
      </c>
      <c r="AQ164" s="50">
        <v>0</v>
      </c>
      <c r="AR164" s="50">
        <v>0</v>
      </c>
      <c r="AS164" s="50">
        <v>0</v>
      </c>
      <c r="AT164" s="50">
        <v>369955</v>
      </c>
      <c r="AU164" s="50">
        <v>61068.214285714261</v>
      </c>
      <c r="AV164" s="50">
        <v>149922.07209612816</v>
      </c>
      <c r="AW164" s="50">
        <v>30480.234999999993</v>
      </c>
      <c r="AX164" s="50">
        <v>580945.28638184245</v>
      </c>
      <c r="AY164" s="50">
        <v>577877.28638184245</v>
      </c>
      <c r="AZ164" s="50">
        <v>4265</v>
      </c>
      <c r="BA164" s="50">
        <v>490475</v>
      </c>
      <c r="BB164" s="50">
        <v>0</v>
      </c>
      <c r="BC164" s="50">
        <v>0</v>
      </c>
      <c r="BD164" s="50">
        <v>580945.28638184245</v>
      </c>
      <c r="BE164" s="50">
        <v>580945.28638184245</v>
      </c>
      <c r="BF164" s="50">
        <v>0</v>
      </c>
      <c r="BG164" s="50">
        <v>493543</v>
      </c>
      <c r="BH164" s="50">
        <v>343620.92790387187</v>
      </c>
      <c r="BI164" s="50">
        <v>431023.21428571432</v>
      </c>
      <c r="BJ164" s="50">
        <v>3748.0279503105594</v>
      </c>
      <c r="BK164" s="50">
        <v>3550.8186101272645</v>
      </c>
      <c r="BL164" s="50">
        <v>0.055539119802074807</v>
      </c>
      <c r="BM164" s="50">
        <v>0</v>
      </c>
      <c r="BN164" s="50">
        <v>0</v>
      </c>
      <c r="BO164" s="50">
        <v>580945.28638184245</v>
      </c>
      <c r="BP164" s="50">
        <v>5025.0198815812391</v>
      </c>
      <c r="BQ164" s="50" t="s">
        <v>325</v>
      </c>
      <c r="BR164" s="50">
        <v>5051.698142450804</v>
      </c>
      <c r="BS164" s="50">
        <v>0.025465144158170361</v>
      </c>
      <c r="BT164" s="50">
        <v>-1063.8999999999999</v>
      </c>
      <c r="BU164" s="50">
        <v>579881.38638184243</v>
      </c>
      <c r="BV164" s="50">
        <v>-1150</v>
      </c>
      <c r="BW164" s="50">
        <v>578731.38638184243</v>
      </c>
      <c r="BX164" s="50">
        <v>3068</v>
      </c>
      <c r="BY164" s="50">
        <v>575663.38638184243</v>
      </c>
      <c r="CA164" s="511">
        <f>BO164-BX164</f>
        <v>577877.28638184245</v>
      </c>
      <c r="CB164" s="511">
        <f>IF(E164&gt;0,CA164,0)</f>
        <v>577877.28638184245</v>
      </c>
      <c r="CC164" s="511">
        <f>IF(F164&gt;0,CA164,0)</f>
        <v>0</v>
      </c>
      <c r="CE164" s="40">
        <v>8733331</v>
      </c>
      <c r="CF164" s="50">
        <v>580945.28638184245</v>
      </c>
    </row>
    <row r="165" spans="1:84">
      <c r="A165" s="40">
        <v>110702</v>
      </c>
      <c r="B165" s="40">
        <v>8732239</v>
      </c>
      <c r="C165" s="40" t="s">
        <v>71</v>
      </c>
      <c r="D165" s="507">
        <v>330</v>
      </c>
      <c r="E165" s="507">
        <v>330</v>
      </c>
      <c r="F165" s="507">
        <v>0</v>
      </c>
      <c r="G165" s="50">
        <v>1061610</v>
      </c>
      <c r="H165" s="50">
        <v>0</v>
      </c>
      <c r="I165" s="50">
        <v>0</v>
      </c>
      <c r="J165" s="50">
        <v>35719.999999999956</v>
      </c>
      <c r="K165" s="50">
        <v>0</v>
      </c>
      <c r="L165" s="50">
        <v>48379.999999999905</v>
      </c>
      <c r="M165" s="50">
        <v>0</v>
      </c>
      <c r="N165" s="50">
        <v>15179.999999999995</v>
      </c>
      <c r="O165" s="50">
        <v>2700</v>
      </c>
      <c r="P165" s="50">
        <v>0</v>
      </c>
      <c r="Q165" s="50">
        <v>0</v>
      </c>
      <c r="R165" s="50">
        <v>0</v>
      </c>
      <c r="S165" s="50">
        <v>0</v>
      </c>
      <c r="T165" s="50">
        <v>0</v>
      </c>
      <c r="U165" s="50">
        <v>0</v>
      </c>
      <c r="V165" s="50">
        <v>0</v>
      </c>
      <c r="W165" s="50">
        <v>0</v>
      </c>
      <c r="X165" s="50">
        <v>0</v>
      </c>
      <c r="Y165" s="50">
        <v>0</v>
      </c>
      <c r="Z165" s="50">
        <v>3954.9999999999973</v>
      </c>
      <c r="AA165" s="50">
        <v>0</v>
      </c>
      <c r="AB165" s="50">
        <v>0</v>
      </c>
      <c r="AC165" s="50">
        <v>93428.1045751634</v>
      </c>
      <c r="AD165" s="50">
        <v>0</v>
      </c>
      <c r="AE165" s="50">
        <v>0</v>
      </c>
      <c r="AF165" s="50">
        <v>0</v>
      </c>
      <c r="AG165" s="50">
        <v>121300</v>
      </c>
      <c r="AH165" s="50">
        <v>0</v>
      </c>
      <c r="AI165" s="50">
        <v>0</v>
      </c>
      <c r="AJ165" s="50">
        <v>0</v>
      </c>
      <c r="AK165" s="50">
        <v>23249.96</v>
      </c>
      <c r="AL165" s="50">
        <v>0</v>
      </c>
      <c r="AM165" s="50">
        <v>0</v>
      </c>
      <c r="AN165" s="50">
        <v>0</v>
      </c>
      <c r="AO165" s="50">
        <v>0</v>
      </c>
      <c r="AP165" s="50">
        <v>0</v>
      </c>
      <c r="AQ165" s="50">
        <v>0</v>
      </c>
      <c r="AR165" s="50">
        <v>0</v>
      </c>
      <c r="AS165" s="50">
        <v>0</v>
      </c>
      <c r="AT165" s="50">
        <v>1061610</v>
      </c>
      <c r="AU165" s="50">
        <v>199363.10457516325</v>
      </c>
      <c r="AV165" s="50">
        <v>144549.96</v>
      </c>
      <c r="AW165" s="50">
        <v>99235.1104836601</v>
      </c>
      <c r="AX165" s="50">
        <v>1405523.0645751632</v>
      </c>
      <c r="AY165" s="50">
        <v>1382273.1045751632</v>
      </c>
      <c r="AZ165" s="50">
        <v>4265</v>
      </c>
      <c r="BA165" s="50">
        <v>1407450</v>
      </c>
      <c r="BB165" s="50">
        <v>25176.895424836781</v>
      </c>
      <c r="BC165" s="50">
        <v>0</v>
      </c>
      <c r="BD165" s="50">
        <v>1430699.96</v>
      </c>
      <c r="BE165" s="50">
        <v>1430699.9600000002</v>
      </c>
      <c r="BF165" s="50">
        <v>0</v>
      </c>
      <c r="BG165" s="50">
        <v>1430699.96</v>
      </c>
      <c r="BH165" s="50">
        <v>1286150</v>
      </c>
      <c r="BI165" s="50">
        <v>1286150</v>
      </c>
      <c r="BJ165" s="50">
        <v>3897.4242424242425</v>
      </c>
      <c r="BK165" s="50">
        <v>3826.3556851311955</v>
      </c>
      <c r="BL165" s="50">
        <v>0.018573432043762085</v>
      </c>
      <c r="BM165" s="50">
        <v>0.0014265679562379154</v>
      </c>
      <c r="BN165" s="50">
        <v>1801.3236151603896</v>
      </c>
      <c r="BO165" s="50">
        <v>1432501.2836151603</v>
      </c>
      <c r="BP165" s="50">
        <v>4270.4585564095769</v>
      </c>
      <c r="BQ165" s="50" t="s">
        <v>325</v>
      </c>
      <c r="BR165" s="50">
        <v>4340.912980652</v>
      </c>
      <c r="BS165" s="50">
        <v>0.021924099163755484</v>
      </c>
      <c r="BT165" s="50">
        <v>-3059.3999999999992</v>
      </c>
      <c r="BU165" s="50">
        <v>1429441.8836151604</v>
      </c>
      <c r="BV165" s="50">
        <v>-3300</v>
      </c>
      <c r="BW165" s="50">
        <v>1426141.8836151604</v>
      </c>
      <c r="BX165" s="50">
        <v>23249.96</v>
      </c>
      <c r="BY165" s="50">
        <v>1402891.9236151604</v>
      </c>
      <c r="CA165" s="511">
        <f>BO165-BX165</f>
        <v>1409251.3236151603</v>
      </c>
      <c r="CB165" s="511">
        <f>IF(E165&gt;0,CA165,0)</f>
        <v>1409251.3236151603</v>
      </c>
      <c r="CC165" s="511">
        <f>IF(F165&gt;0,CA165,0)</f>
        <v>0</v>
      </c>
      <c r="CE165" s="40">
        <v>8732239</v>
      </c>
      <c r="CF165" s="50">
        <v>1432501.2836151603</v>
      </c>
    </row>
    <row r="166" spans="1:84">
      <c r="A166" s="40">
        <v>110687</v>
      </c>
      <c r="B166" s="40">
        <v>8732219</v>
      </c>
      <c r="C166" s="40" t="s">
        <v>68</v>
      </c>
      <c r="D166" s="507">
        <v>254</v>
      </c>
      <c r="E166" s="507">
        <v>254</v>
      </c>
      <c r="F166" s="507">
        <v>0</v>
      </c>
      <c r="G166" s="50">
        <v>817118</v>
      </c>
      <c r="H166" s="50">
        <v>0</v>
      </c>
      <c r="I166" s="50">
        <v>0</v>
      </c>
      <c r="J166" s="50">
        <v>23969.999999999978</v>
      </c>
      <c r="K166" s="50">
        <v>0</v>
      </c>
      <c r="L166" s="50">
        <v>30680.000000000018</v>
      </c>
      <c r="M166" s="50">
        <v>0</v>
      </c>
      <c r="N166" s="50">
        <v>14739.999999999995</v>
      </c>
      <c r="O166" s="50">
        <v>2160.0000000000009</v>
      </c>
      <c r="P166" s="50">
        <v>0</v>
      </c>
      <c r="Q166" s="50">
        <v>0</v>
      </c>
      <c r="R166" s="50">
        <v>0</v>
      </c>
      <c r="S166" s="50">
        <v>0</v>
      </c>
      <c r="T166" s="50">
        <v>0</v>
      </c>
      <c r="U166" s="50">
        <v>0</v>
      </c>
      <c r="V166" s="50">
        <v>0</v>
      </c>
      <c r="W166" s="50">
        <v>0</v>
      </c>
      <c r="X166" s="50">
        <v>0</v>
      </c>
      <c r="Y166" s="50">
        <v>0</v>
      </c>
      <c r="Z166" s="50">
        <v>7780.6626506024068</v>
      </c>
      <c r="AA166" s="50">
        <v>0</v>
      </c>
      <c r="AB166" s="50">
        <v>0</v>
      </c>
      <c r="AC166" s="50">
        <v>79950.693039857229</v>
      </c>
      <c r="AD166" s="50">
        <v>0</v>
      </c>
      <c r="AE166" s="50">
        <v>0</v>
      </c>
      <c r="AF166" s="50">
        <v>0</v>
      </c>
      <c r="AG166" s="50">
        <v>121300</v>
      </c>
      <c r="AH166" s="50">
        <v>0</v>
      </c>
      <c r="AI166" s="50">
        <v>0</v>
      </c>
      <c r="AJ166" s="50">
        <v>0</v>
      </c>
      <c r="AK166" s="50">
        <v>28717</v>
      </c>
      <c r="AL166" s="50">
        <v>0</v>
      </c>
      <c r="AM166" s="50">
        <v>0</v>
      </c>
      <c r="AN166" s="50">
        <v>0</v>
      </c>
      <c r="AO166" s="50">
        <v>0</v>
      </c>
      <c r="AP166" s="50">
        <v>0</v>
      </c>
      <c r="AQ166" s="50">
        <v>0</v>
      </c>
      <c r="AR166" s="50">
        <v>0</v>
      </c>
      <c r="AS166" s="50">
        <v>0</v>
      </c>
      <c r="AT166" s="50">
        <v>817118</v>
      </c>
      <c r="AU166" s="50">
        <v>159281.35569045963</v>
      </c>
      <c r="AV166" s="50">
        <v>150017</v>
      </c>
      <c r="AW166" s="50">
        <v>80463.950431647827</v>
      </c>
      <c r="AX166" s="50">
        <v>1126416.3556904597</v>
      </c>
      <c r="AY166" s="50">
        <v>1097699.3556904597</v>
      </c>
      <c r="AZ166" s="50">
        <v>4265</v>
      </c>
      <c r="BA166" s="50">
        <v>1083310</v>
      </c>
      <c r="BB166" s="50">
        <v>0</v>
      </c>
      <c r="BC166" s="50">
        <v>0</v>
      </c>
      <c r="BD166" s="50">
        <v>1126416.3556904597</v>
      </c>
      <c r="BE166" s="50">
        <v>1126416.3556904597</v>
      </c>
      <c r="BF166" s="50">
        <v>0</v>
      </c>
      <c r="BG166" s="50">
        <v>1112027</v>
      </c>
      <c r="BH166" s="50">
        <v>962010</v>
      </c>
      <c r="BI166" s="50">
        <v>976399.35569045972</v>
      </c>
      <c r="BJ166" s="50">
        <v>3844.0919515372429</v>
      </c>
      <c r="BK166" s="50">
        <v>3710.2540186234819</v>
      </c>
      <c r="BL166" s="50">
        <v>0.036072444701081521</v>
      </c>
      <c r="BM166" s="50">
        <v>0</v>
      </c>
      <c r="BN166" s="50">
        <v>0</v>
      </c>
      <c r="BO166" s="50">
        <v>1126416.3556904597</v>
      </c>
      <c r="BP166" s="50">
        <v>4321.6510066553528</v>
      </c>
      <c r="BQ166" s="50" t="s">
        <v>325</v>
      </c>
      <c r="BR166" s="50">
        <v>4434.7100617734632</v>
      </c>
      <c r="BS166" s="50">
        <v>0.038172674032990628</v>
      </c>
      <c r="BT166" s="50">
        <v>-2319.9499999999994</v>
      </c>
      <c r="BU166" s="50">
        <v>1124096.4056904598</v>
      </c>
      <c r="BV166" s="50">
        <v>-2540</v>
      </c>
      <c r="BW166" s="50">
        <v>1121556.4056904598</v>
      </c>
      <c r="BX166" s="50">
        <v>17364.75</v>
      </c>
      <c r="BY166" s="50">
        <v>1104191.6556904598</v>
      </c>
      <c r="CA166" s="511">
        <f>BO166-BX166</f>
        <v>1109051.6056904597</v>
      </c>
      <c r="CB166" s="511">
        <f>IF(E166&gt;0,CA166,0)</f>
        <v>1109051.6056904597</v>
      </c>
      <c r="CC166" s="511">
        <f>IF(F166&gt;0,CA166,0)</f>
        <v>0</v>
      </c>
      <c r="CE166" s="40">
        <v>8732219</v>
      </c>
      <c r="CF166" s="50">
        <v>1126416.3556904597</v>
      </c>
    </row>
    <row r="167" spans="1:84">
      <c r="A167" s="40">
        <v>110763</v>
      </c>
      <c r="B167" s="40">
        <v>8732333</v>
      </c>
      <c r="C167" s="40" t="s">
        <v>86</v>
      </c>
      <c r="D167" s="507">
        <v>402</v>
      </c>
      <c r="E167" s="507">
        <v>402</v>
      </c>
      <c r="F167" s="507">
        <v>0</v>
      </c>
      <c r="G167" s="50">
        <v>1293234</v>
      </c>
      <c r="H167" s="50">
        <v>0</v>
      </c>
      <c r="I167" s="50">
        <v>0</v>
      </c>
      <c r="J167" s="50">
        <v>36660.000000000065</v>
      </c>
      <c r="K167" s="50">
        <v>0</v>
      </c>
      <c r="L167" s="50">
        <v>48969.999999999927</v>
      </c>
      <c r="M167" s="50">
        <v>0</v>
      </c>
      <c r="N167" s="50">
        <v>5954.8129675810433</v>
      </c>
      <c r="O167" s="50">
        <v>270.67331670822909</v>
      </c>
      <c r="P167" s="50">
        <v>2947.3316708229449</v>
      </c>
      <c r="Q167" s="50">
        <v>0</v>
      </c>
      <c r="R167" s="50">
        <v>0</v>
      </c>
      <c r="S167" s="50">
        <v>0</v>
      </c>
      <c r="T167" s="50">
        <v>0</v>
      </c>
      <c r="U167" s="50">
        <v>0</v>
      </c>
      <c r="V167" s="50">
        <v>0</v>
      </c>
      <c r="W167" s="50">
        <v>0</v>
      </c>
      <c r="X167" s="50">
        <v>0</v>
      </c>
      <c r="Y167" s="50">
        <v>0</v>
      </c>
      <c r="Z167" s="50">
        <v>61049.393063583804</v>
      </c>
      <c r="AA167" s="50">
        <v>0</v>
      </c>
      <c r="AB167" s="50">
        <v>0</v>
      </c>
      <c r="AC167" s="50">
        <v>144469.57377049181</v>
      </c>
      <c r="AD167" s="50">
        <v>0</v>
      </c>
      <c r="AE167" s="50">
        <v>0</v>
      </c>
      <c r="AF167" s="50">
        <v>0</v>
      </c>
      <c r="AG167" s="50">
        <v>121300</v>
      </c>
      <c r="AH167" s="50">
        <v>0</v>
      </c>
      <c r="AI167" s="50">
        <v>0</v>
      </c>
      <c r="AJ167" s="50">
        <v>0</v>
      </c>
      <c r="AK167" s="50">
        <v>8268</v>
      </c>
      <c r="AL167" s="50">
        <v>0</v>
      </c>
      <c r="AM167" s="50">
        <v>0</v>
      </c>
      <c r="AN167" s="50">
        <v>0</v>
      </c>
      <c r="AO167" s="50">
        <v>0</v>
      </c>
      <c r="AP167" s="50">
        <v>0</v>
      </c>
      <c r="AQ167" s="50">
        <v>0</v>
      </c>
      <c r="AR167" s="50">
        <v>0</v>
      </c>
      <c r="AS167" s="50">
        <v>0</v>
      </c>
      <c r="AT167" s="50">
        <v>1293234</v>
      </c>
      <c r="AU167" s="50">
        <v>300321.78478918783</v>
      </c>
      <c r="AV167" s="50">
        <v>129568</v>
      </c>
      <c r="AW167" s="50">
        <v>121326.1352170966</v>
      </c>
      <c r="AX167" s="50">
        <v>1723123.7847891878</v>
      </c>
      <c r="AY167" s="50">
        <v>1714855.7847891878</v>
      </c>
      <c r="AZ167" s="50">
        <v>4265</v>
      </c>
      <c r="BA167" s="50">
        <v>1714530</v>
      </c>
      <c r="BB167" s="50">
        <v>0</v>
      </c>
      <c r="BC167" s="50">
        <v>0</v>
      </c>
      <c r="BD167" s="50">
        <v>1723123.7847891878</v>
      </c>
      <c r="BE167" s="50">
        <v>1723123.7847891881</v>
      </c>
      <c r="BF167" s="50">
        <v>0</v>
      </c>
      <c r="BG167" s="50">
        <v>1722798</v>
      </c>
      <c r="BH167" s="50">
        <v>1593230</v>
      </c>
      <c r="BI167" s="50">
        <v>1593555.7847891878</v>
      </c>
      <c r="BJ167" s="50">
        <v>3964.0691163910146</v>
      </c>
      <c r="BK167" s="50">
        <v>3875.9899749373435</v>
      </c>
      <c r="BL167" s="50">
        <v>0.022724295476304723</v>
      </c>
      <c r="BM167" s="50">
        <v>0</v>
      </c>
      <c r="BN167" s="50">
        <v>0</v>
      </c>
      <c r="BO167" s="50">
        <v>1723123.7847891878</v>
      </c>
      <c r="BP167" s="50">
        <v>4265.8104099233524</v>
      </c>
      <c r="BQ167" s="50" t="s">
        <v>325</v>
      </c>
      <c r="BR167" s="50">
        <v>4286.3775741024574</v>
      </c>
      <c r="BS167" s="50">
        <v>0.020390726541136495</v>
      </c>
      <c r="BT167" s="50">
        <v>-3659.1000000000004</v>
      </c>
      <c r="BU167" s="50">
        <v>1719464.6847891877</v>
      </c>
      <c r="BV167" s="50">
        <v>-4020</v>
      </c>
      <c r="BW167" s="50">
        <v>1715444.6847891877</v>
      </c>
      <c r="BX167" s="50">
        <v>8268</v>
      </c>
      <c r="BY167" s="50">
        <v>1707176.6847891877</v>
      </c>
      <c r="CA167" s="511">
        <f>BO167-BX167</f>
        <v>1714855.7847891878</v>
      </c>
      <c r="CB167" s="511">
        <f>IF(E167&gt;0,CA167,0)</f>
        <v>1714855.7847891878</v>
      </c>
      <c r="CC167" s="511">
        <f>IF(F167&gt;0,CA167,0)</f>
        <v>0</v>
      </c>
      <c r="CE167" s="40">
        <v>8732333</v>
      </c>
      <c r="CF167" s="50">
        <v>1723123.7847891878</v>
      </c>
    </row>
    <row r="168" spans="1:84">
      <c r="A168" s="40">
        <v>136241</v>
      </c>
      <c r="B168" s="40">
        <v>8733946</v>
      </c>
      <c r="C168" s="40" t="s">
        <v>143</v>
      </c>
      <c r="D168" s="507">
        <v>393</v>
      </c>
      <c r="E168" s="507">
        <v>393</v>
      </c>
      <c r="F168" s="507">
        <v>0</v>
      </c>
      <c r="G168" s="50">
        <v>1264281</v>
      </c>
      <c r="H168" s="50">
        <v>0</v>
      </c>
      <c r="I168" s="50">
        <v>0</v>
      </c>
      <c r="J168" s="50">
        <v>32900</v>
      </c>
      <c r="K168" s="50">
        <v>0</v>
      </c>
      <c r="L168" s="50">
        <v>43070.000000000109</v>
      </c>
      <c r="M168" s="50">
        <v>0</v>
      </c>
      <c r="N168" s="50">
        <v>11880.000000000022</v>
      </c>
      <c r="O168" s="50">
        <v>269.99999999999955</v>
      </c>
      <c r="P168" s="50">
        <v>0</v>
      </c>
      <c r="Q168" s="50">
        <v>0</v>
      </c>
      <c r="R168" s="50">
        <v>0</v>
      </c>
      <c r="S168" s="50">
        <v>0</v>
      </c>
      <c r="T168" s="50">
        <v>0</v>
      </c>
      <c r="U168" s="50">
        <v>0</v>
      </c>
      <c r="V168" s="50">
        <v>0</v>
      </c>
      <c r="W168" s="50">
        <v>0</v>
      </c>
      <c r="X168" s="50">
        <v>0</v>
      </c>
      <c r="Y168" s="50">
        <v>0</v>
      </c>
      <c r="Z168" s="50">
        <v>63441.428571428631</v>
      </c>
      <c r="AA168" s="50">
        <v>0</v>
      </c>
      <c r="AB168" s="50">
        <v>0</v>
      </c>
      <c r="AC168" s="50">
        <v>99881.8339100346</v>
      </c>
      <c r="AD168" s="50">
        <v>0</v>
      </c>
      <c r="AE168" s="50">
        <v>6009.2908163265474</v>
      </c>
      <c r="AF168" s="50">
        <v>0</v>
      </c>
      <c r="AG168" s="50">
        <v>121300</v>
      </c>
      <c r="AH168" s="50">
        <v>0</v>
      </c>
      <c r="AI168" s="50">
        <v>0</v>
      </c>
      <c r="AJ168" s="50">
        <v>0</v>
      </c>
      <c r="AK168" s="50">
        <v>26401.226</v>
      </c>
      <c r="AL168" s="50">
        <v>0</v>
      </c>
      <c r="AM168" s="50">
        <v>0</v>
      </c>
      <c r="AN168" s="50">
        <v>0</v>
      </c>
      <c r="AO168" s="50">
        <v>0</v>
      </c>
      <c r="AP168" s="50">
        <v>0</v>
      </c>
      <c r="AQ168" s="50">
        <v>0</v>
      </c>
      <c r="AR168" s="50">
        <v>0</v>
      </c>
      <c r="AS168" s="50">
        <v>0</v>
      </c>
      <c r="AT168" s="50">
        <v>1264281</v>
      </c>
      <c r="AU168" s="50">
        <v>257452.55329778991</v>
      </c>
      <c r="AV168" s="50">
        <v>147701.226</v>
      </c>
      <c r="AW168" s="50">
        <v>106237.69196124568</v>
      </c>
      <c r="AX168" s="50">
        <v>1669434.77929779</v>
      </c>
      <c r="AY168" s="50">
        <v>1643033.55329779</v>
      </c>
      <c r="AZ168" s="50">
        <v>4265</v>
      </c>
      <c r="BA168" s="50">
        <v>1676145</v>
      </c>
      <c r="BB168" s="50">
        <v>33111.44670221</v>
      </c>
      <c r="BC168" s="50">
        <v>0</v>
      </c>
      <c r="BD168" s="50">
        <v>1702546.226</v>
      </c>
      <c r="BE168" s="50">
        <v>1702546.2259999998</v>
      </c>
      <c r="BF168" s="50">
        <v>0</v>
      </c>
      <c r="BG168" s="50">
        <v>1702546.226</v>
      </c>
      <c r="BH168" s="50">
        <v>1554845</v>
      </c>
      <c r="BI168" s="50">
        <v>1554845</v>
      </c>
      <c r="BJ168" s="50">
        <v>3956.3486005089057</v>
      </c>
      <c r="BK168" s="50">
        <v>3874.4584382871535</v>
      </c>
      <c r="BL168" s="50">
        <v>0.021135898997526679</v>
      </c>
      <c r="BM168" s="50">
        <v>0</v>
      </c>
      <c r="BN168" s="50">
        <v>0</v>
      </c>
      <c r="BO168" s="50">
        <v>1702546.226</v>
      </c>
      <c r="BP168" s="50">
        <v>4265</v>
      </c>
      <c r="BQ168" s="50" t="s">
        <v>325</v>
      </c>
      <c r="BR168" s="50">
        <v>4332.1786921119592</v>
      </c>
      <c r="BS168" s="50">
        <v>0.020731044378548447</v>
      </c>
      <c r="BT168" s="50">
        <v>-3548.1</v>
      </c>
      <c r="BU168" s="50">
        <v>1698998.126</v>
      </c>
      <c r="BV168" s="50">
        <v>-3930</v>
      </c>
      <c r="BW168" s="50">
        <v>1695068.126</v>
      </c>
      <c r="BX168" s="50">
        <v>25484.286</v>
      </c>
      <c r="BY168" s="50">
        <v>1669583.8399999999</v>
      </c>
      <c r="CA168" s="511">
        <f>BO168-BX168</f>
        <v>1677061.94</v>
      </c>
      <c r="CB168" s="511">
        <f>IF(E168&gt;0,CA168,0)</f>
        <v>1677061.94</v>
      </c>
      <c r="CC168" s="511">
        <f>IF(F168&gt;0,CA168,0)</f>
        <v>0</v>
      </c>
      <c r="CE168" s="40">
        <v>8733946</v>
      </c>
      <c r="CF168" s="50">
        <v>1702546.226</v>
      </c>
    </row>
    <row r="169" spans="1:84">
      <c r="A169" s="40">
        <v>140173</v>
      </c>
      <c r="B169" s="40">
        <v>8732020</v>
      </c>
      <c r="C169" s="40" t="s">
        <v>153</v>
      </c>
      <c r="D169" s="507">
        <v>315</v>
      </c>
      <c r="E169" s="507">
        <v>315</v>
      </c>
      <c r="F169" s="507">
        <v>0</v>
      </c>
      <c r="G169" s="50">
        <v>1013355</v>
      </c>
      <c r="H169" s="50">
        <v>0</v>
      </c>
      <c r="I169" s="50">
        <v>0</v>
      </c>
      <c r="J169" s="50">
        <v>63450.000000000065</v>
      </c>
      <c r="K169" s="50">
        <v>0</v>
      </c>
      <c r="L169" s="50">
        <v>80240.000000000044</v>
      </c>
      <c r="M169" s="50">
        <v>0</v>
      </c>
      <c r="N169" s="50">
        <v>32768.051118210846</v>
      </c>
      <c r="O169" s="50">
        <v>22281.469648562339</v>
      </c>
      <c r="P169" s="50">
        <v>7185.6230031948835</v>
      </c>
      <c r="Q169" s="50">
        <v>8795.8466453674082</v>
      </c>
      <c r="R169" s="50">
        <v>15287.060702875404</v>
      </c>
      <c r="S169" s="50">
        <v>0</v>
      </c>
      <c r="T169" s="50">
        <v>0</v>
      </c>
      <c r="U169" s="50">
        <v>0</v>
      </c>
      <c r="V169" s="50">
        <v>0</v>
      </c>
      <c r="W169" s="50">
        <v>0</v>
      </c>
      <c r="X169" s="50">
        <v>0</v>
      </c>
      <c r="Y169" s="50">
        <v>0</v>
      </c>
      <c r="Z169" s="50">
        <v>30509.999999999927</v>
      </c>
      <c r="AA169" s="50">
        <v>0</v>
      </c>
      <c r="AB169" s="50">
        <v>0</v>
      </c>
      <c r="AC169" s="50">
        <v>157152.3178807947</v>
      </c>
      <c r="AD169" s="50">
        <v>0</v>
      </c>
      <c r="AE169" s="50">
        <v>0</v>
      </c>
      <c r="AF169" s="50">
        <v>0</v>
      </c>
      <c r="AG169" s="50">
        <v>121300</v>
      </c>
      <c r="AH169" s="50">
        <v>0</v>
      </c>
      <c r="AI169" s="50">
        <v>0</v>
      </c>
      <c r="AJ169" s="50">
        <v>0</v>
      </c>
      <c r="AK169" s="50">
        <v>4221.8</v>
      </c>
      <c r="AL169" s="50">
        <v>0</v>
      </c>
      <c r="AM169" s="50">
        <v>0</v>
      </c>
      <c r="AN169" s="50">
        <v>0</v>
      </c>
      <c r="AO169" s="50">
        <v>0</v>
      </c>
      <c r="AP169" s="50">
        <v>0</v>
      </c>
      <c r="AQ169" s="50">
        <v>0</v>
      </c>
      <c r="AR169" s="50">
        <v>0</v>
      </c>
      <c r="AS169" s="50">
        <v>0</v>
      </c>
      <c r="AT169" s="50">
        <v>1013355</v>
      </c>
      <c r="AU169" s="50">
        <v>417670.36899900564</v>
      </c>
      <c r="AV169" s="50">
        <v>125521.8</v>
      </c>
      <c r="AW169" s="50">
        <v>169833.7085769418</v>
      </c>
      <c r="AX169" s="50">
        <v>1556547.1689990058</v>
      </c>
      <c r="AY169" s="50">
        <v>1552325.3689990058</v>
      </c>
      <c r="AZ169" s="50">
        <v>4265</v>
      </c>
      <c r="BA169" s="50">
        <v>1343475</v>
      </c>
      <c r="BB169" s="50">
        <v>0</v>
      </c>
      <c r="BC169" s="50">
        <v>0</v>
      </c>
      <c r="BD169" s="50">
        <v>1556547.1689990058</v>
      </c>
      <c r="BE169" s="50">
        <v>1556547.1689990056</v>
      </c>
      <c r="BF169" s="50">
        <v>0</v>
      </c>
      <c r="BG169" s="50">
        <v>1347696.8</v>
      </c>
      <c r="BH169" s="50">
        <v>1222175</v>
      </c>
      <c r="BI169" s="50">
        <v>1431025.3689990058</v>
      </c>
      <c r="BJ169" s="50">
        <v>4542.9376793619231</v>
      </c>
      <c r="BK169" s="50">
        <v>4328.9727098245612</v>
      </c>
      <c r="BL169" s="50">
        <v>0.049426268974107984</v>
      </c>
      <c r="BM169" s="50">
        <v>0</v>
      </c>
      <c r="BN169" s="50">
        <v>0</v>
      </c>
      <c r="BO169" s="50">
        <v>1556547.1689990058</v>
      </c>
      <c r="BP169" s="50">
        <v>4928.0170444412879</v>
      </c>
      <c r="BQ169" s="50" t="s">
        <v>325</v>
      </c>
      <c r="BR169" s="50">
        <v>4941.4195841238279</v>
      </c>
      <c r="BS169" s="50">
        <v>0.036067325671175432</v>
      </c>
      <c r="BT169" s="50">
        <v>0</v>
      </c>
      <c r="BU169" s="50">
        <v>1556547.1689990058</v>
      </c>
      <c r="BV169" s="50">
        <v>0</v>
      </c>
      <c r="BW169" s="50">
        <v>1556547.1689990058</v>
      </c>
      <c r="BX169" s="50">
        <v>4221.8</v>
      </c>
      <c r="BY169" s="50">
        <v>1552325.3689990058</v>
      </c>
      <c r="CA169" s="511">
        <f>BO169-BX169</f>
        <v>1552325.3689990058</v>
      </c>
      <c r="CB169" s="511">
        <f>IF(E169&gt;0,CA169,0)</f>
        <v>1552325.3689990058</v>
      </c>
      <c r="CC169" s="511">
        <f>IF(F169&gt;0,CA169,0)</f>
        <v>0</v>
      </c>
      <c r="CE169" s="40">
        <v>8732020</v>
      </c>
      <c r="CF169" s="50">
        <v>1556547.1689990058</v>
      </c>
    </row>
    <row r="170" spans="1:84">
      <c r="A170" s="40">
        <v>143777</v>
      </c>
      <c r="B170" s="40">
        <v>8732218</v>
      </c>
      <c r="C170" s="40" t="s">
        <v>204</v>
      </c>
      <c r="D170" s="507">
        <v>240</v>
      </c>
      <c r="E170" s="507">
        <v>240</v>
      </c>
      <c r="F170" s="507">
        <v>0</v>
      </c>
      <c r="G170" s="50">
        <v>772080</v>
      </c>
      <c r="H170" s="50">
        <v>0</v>
      </c>
      <c r="I170" s="50">
        <v>0</v>
      </c>
      <c r="J170" s="50">
        <v>39009.999999999956</v>
      </c>
      <c r="K170" s="50">
        <v>0</v>
      </c>
      <c r="L170" s="50">
        <v>52509.999999999956</v>
      </c>
      <c r="M170" s="50">
        <v>0</v>
      </c>
      <c r="N170" s="50">
        <v>0</v>
      </c>
      <c r="O170" s="50">
        <v>19979.999999999982</v>
      </c>
      <c r="P170" s="50">
        <v>0</v>
      </c>
      <c r="Q170" s="50">
        <v>0</v>
      </c>
      <c r="R170" s="50">
        <v>0</v>
      </c>
      <c r="S170" s="50">
        <v>0</v>
      </c>
      <c r="T170" s="50">
        <v>0</v>
      </c>
      <c r="U170" s="50">
        <v>0</v>
      </c>
      <c r="V170" s="50">
        <v>0</v>
      </c>
      <c r="W170" s="50">
        <v>0</v>
      </c>
      <c r="X170" s="50">
        <v>0</v>
      </c>
      <c r="Y170" s="50">
        <v>0</v>
      </c>
      <c r="Z170" s="50">
        <v>5650.0000000000036</v>
      </c>
      <c r="AA170" s="50">
        <v>0</v>
      </c>
      <c r="AB170" s="50">
        <v>0</v>
      </c>
      <c r="AC170" s="50">
        <v>100444.44444444444</v>
      </c>
      <c r="AD170" s="50">
        <v>0</v>
      </c>
      <c r="AE170" s="50">
        <v>5179.9999999999927</v>
      </c>
      <c r="AF170" s="50">
        <v>0</v>
      </c>
      <c r="AG170" s="50">
        <v>121300</v>
      </c>
      <c r="AH170" s="50">
        <v>0</v>
      </c>
      <c r="AI170" s="50">
        <v>0</v>
      </c>
      <c r="AJ170" s="50">
        <v>0</v>
      </c>
      <c r="AK170" s="50">
        <v>4805.2</v>
      </c>
      <c r="AL170" s="50">
        <v>0</v>
      </c>
      <c r="AM170" s="50">
        <v>0</v>
      </c>
      <c r="AN170" s="50">
        <v>0</v>
      </c>
      <c r="AO170" s="50">
        <v>0</v>
      </c>
      <c r="AP170" s="50">
        <v>0</v>
      </c>
      <c r="AQ170" s="50">
        <v>0</v>
      </c>
      <c r="AR170" s="50">
        <v>0</v>
      </c>
      <c r="AS170" s="50">
        <v>0</v>
      </c>
      <c r="AT170" s="50">
        <v>772080</v>
      </c>
      <c r="AU170" s="50">
        <v>222774.44444444432</v>
      </c>
      <c r="AV170" s="50">
        <v>126105.2</v>
      </c>
      <c r="AW170" s="50">
        <v>90229.97155555553</v>
      </c>
      <c r="AX170" s="50">
        <v>1120959.6444444442</v>
      </c>
      <c r="AY170" s="50">
        <v>1116154.4444444443</v>
      </c>
      <c r="AZ170" s="50">
        <v>4265</v>
      </c>
      <c r="BA170" s="50">
        <v>1023600</v>
      </c>
      <c r="BB170" s="50">
        <v>0</v>
      </c>
      <c r="BC170" s="50">
        <v>0</v>
      </c>
      <c r="BD170" s="50">
        <v>1120959.6444444442</v>
      </c>
      <c r="BE170" s="50">
        <v>1120959.6444444444</v>
      </c>
      <c r="BF170" s="50">
        <v>0</v>
      </c>
      <c r="BG170" s="50">
        <v>1028405.2</v>
      </c>
      <c r="BH170" s="50">
        <v>902300</v>
      </c>
      <c r="BI170" s="50">
        <v>994854.44444444426</v>
      </c>
      <c r="BJ170" s="50">
        <v>4145.2268518518513</v>
      </c>
      <c r="BK170" s="50">
        <v>4076.324182589286</v>
      </c>
      <c r="BL170" s="50">
        <v>0.0169031377722265</v>
      </c>
      <c r="BM170" s="50">
        <v>0.0030968622277735003</v>
      </c>
      <c r="BN170" s="50">
        <v>3029.7154534129077</v>
      </c>
      <c r="BO170" s="50">
        <v>1123989.3598978571</v>
      </c>
      <c r="BP170" s="50">
        <v>4663.2673329077379</v>
      </c>
      <c r="BQ170" s="50" t="s">
        <v>325</v>
      </c>
      <c r="BR170" s="50">
        <v>4683.2889995744044</v>
      </c>
      <c r="BS170" s="50">
        <v>0.0094831618309370036</v>
      </c>
      <c r="BT170" s="50">
        <v>0</v>
      </c>
      <c r="BU170" s="50">
        <v>1123989.3598978571</v>
      </c>
      <c r="BV170" s="50">
        <v>0</v>
      </c>
      <c r="BW170" s="50">
        <v>1123989.3598978571</v>
      </c>
      <c r="BX170" s="50">
        <v>4805.2</v>
      </c>
      <c r="BY170" s="50">
        <v>1119184.1598978571</v>
      </c>
      <c r="CA170" s="511">
        <f>BO170-BX170</f>
        <v>1119184.1598978571</v>
      </c>
      <c r="CB170" s="511">
        <f>IF(E170&gt;0,CA170,0)</f>
        <v>1119184.1598978571</v>
      </c>
      <c r="CC170" s="511">
        <f>IF(F170&gt;0,CA170,0)</f>
        <v>0</v>
      </c>
      <c r="CE170" s="40">
        <v>8732218</v>
      </c>
      <c r="CF170" s="50">
        <v>1123989.3598978571</v>
      </c>
    </row>
    <row r="171" spans="1:84">
      <c r="A171" s="40">
        <v>143775</v>
      </c>
      <c r="B171" s="40">
        <v>8732216</v>
      </c>
      <c r="C171" s="40" t="s">
        <v>203</v>
      </c>
      <c r="D171" s="507">
        <v>203</v>
      </c>
      <c r="E171" s="507">
        <v>203</v>
      </c>
      <c r="F171" s="507">
        <v>0</v>
      </c>
      <c r="G171" s="50">
        <v>653051</v>
      </c>
      <c r="H171" s="50">
        <v>0</v>
      </c>
      <c r="I171" s="50">
        <v>0</v>
      </c>
      <c r="J171" s="50">
        <v>26319.999999999978</v>
      </c>
      <c r="K171" s="50">
        <v>0</v>
      </c>
      <c r="L171" s="50">
        <v>34220.000000000029</v>
      </c>
      <c r="M171" s="50">
        <v>0</v>
      </c>
      <c r="N171" s="50">
        <v>439.99999999999983</v>
      </c>
      <c r="O171" s="50">
        <v>15930.000000000002</v>
      </c>
      <c r="P171" s="50">
        <v>0</v>
      </c>
      <c r="Q171" s="50">
        <v>0</v>
      </c>
      <c r="R171" s="50">
        <v>0</v>
      </c>
      <c r="S171" s="50">
        <v>0</v>
      </c>
      <c r="T171" s="50">
        <v>0</v>
      </c>
      <c r="U171" s="50">
        <v>0</v>
      </c>
      <c r="V171" s="50">
        <v>0</v>
      </c>
      <c r="W171" s="50">
        <v>0</v>
      </c>
      <c r="X171" s="50">
        <v>0</v>
      </c>
      <c r="Y171" s="50">
        <v>0</v>
      </c>
      <c r="Z171" s="50">
        <v>11307.957746478869</v>
      </c>
      <c r="AA171" s="50">
        <v>0</v>
      </c>
      <c r="AB171" s="50">
        <v>0</v>
      </c>
      <c r="AC171" s="50">
        <v>63897.601130279596</v>
      </c>
      <c r="AD171" s="50">
        <v>0</v>
      </c>
      <c r="AE171" s="50">
        <v>0</v>
      </c>
      <c r="AF171" s="50">
        <v>0</v>
      </c>
      <c r="AG171" s="50">
        <v>121300</v>
      </c>
      <c r="AH171" s="50">
        <v>0</v>
      </c>
      <c r="AI171" s="50">
        <v>0</v>
      </c>
      <c r="AJ171" s="50">
        <v>0</v>
      </c>
      <c r="AK171" s="50">
        <v>3478.2</v>
      </c>
      <c r="AL171" s="50">
        <v>0</v>
      </c>
      <c r="AM171" s="50">
        <v>0</v>
      </c>
      <c r="AN171" s="50">
        <v>0</v>
      </c>
      <c r="AO171" s="50">
        <v>0</v>
      </c>
      <c r="AP171" s="50">
        <v>0</v>
      </c>
      <c r="AQ171" s="50">
        <v>0</v>
      </c>
      <c r="AR171" s="50">
        <v>0</v>
      </c>
      <c r="AS171" s="50">
        <v>0</v>
      </c>
      <c r="AT171" s="50">
        <v>653051</v>
      </c>
      <c r="AU171" s="50">
        <v>152115.5588767585</v>
      </c>
      <c r="AV171" s="50">
        <v>124778.2</v>
      </c>
      <c r="AW171" s="50">
        <v>67557.408821356337</v>
      </c>
      <c r="AX171" s="50">
        <v>929944.75887675839</v>
      </c>
      <c r="AY171" s="50">
        <v>926466.55887675844</v>
      </c>
      <c r="AZ171" s="50">
        <v>4265</v>
      </c>
      <c r="BA171" s="50">
        <v>865795</v>
      </c>
      <c r="BB171" s="50">
        <v>0</v>
      </c>
      <c r="BC171" s="50">
        <v>0</v>
      </c>
      <c r="BD171" s="50">
        <v>929944.75887675839</v>
      </c>
      <c r="BE171" s="50">
        <v>929944.75887675839</v>
      </c>
      <c r="BF171" s="50">
        <v>0</v>
      </c>
      <c r="BG171" s="50">
        <v>869273.2</v>
      </c>
      <c r="BH171" s="50">
        <v>744495</v>
      </c>
      <c r="BI171" s="50">
        <v>805166.55887675844</v>
      </c>
      <c r="BJ171" s="50">
        <v>3966.3377284569383</v>
      </c>
      <c r="BK171" s="50">
        <v>3994.5573141463419</v>
      </c>
      <c r="BL171" s="50">
        <v>-0.00706450889801147</v>
      </c>
      <c r="BM171" s="50">
        <v>0.027064508898011472</v>
      </c>
      <c r="BN171" s="50">
        <v>21946.478590383085</v>
      </c>
      <c r="BO171" s="50">
        <v>951891.23746714147</v>
      </c>
      <c r="BP171" s="50">
        <v>4671.9854062420764</v>
      </c>
      <c r="BQ171" s="50" t="s">
        <v>325</v>
      </c>
      <c r="BR171" s="50">
        <v>4689.1193963898595</v>
      </c>
      <c r="BS171" s="50">
        <v>0.01865818320005852</v>
      </c>
      <c r="BT171" s="50">
        <v>0</v>
      </c>
      <c r="BU171" s="50">
        <v>951891.23746714147</v>
      </c>
      <c r="BV171" s="50">
        <v>0</v>
      </c>
      <c r="BW171" s="50">
        <v>951891.23746714147</v>
      </c>
      <c r="BX171" s="50">
        <v>3478.2</v>
      </c>
      <c r="BY171" s="50">
        <v>948413.03746714152</v>
      </c>
      <c r="CA171" s="511">
        <f>BO171-BX171</f>
        <v>948413.03746714152</v>
      </c>
      <c r="CB171" s="511">
        <f>IF(E171&gt;0,CA171,0)</f>
        <v>948413.03746714152</v>
      </c>
      <c r="CC171" s="511">
        <f>IF(F171&gt;0,CA171,0)</f>
        <v>0</v>
      </c>
      <c r="CE171" s="40">
        <v>8732216</v>
      </c>
      <c r="CF171" s="50">
        <v>951891.23746714147</v>
      </c>
    </row>
    <row r="172" spans="1:84">
      <c r="A172" s="40">
        <v>133311</v>
      </c>
      <c r="B172" s="40">
        <v>8732453</v>
      </c>
      <c r="C172" s="40" t="s">
        <v>95</v>
      </c>
      <c r="D172" s="507">
        <v>202</v>
      </c>
      <c r="E172" s="507">
        <v>202</v>
      </c>
      <c r="F172" s="507">
        <v>0</v>
      </c>
      <c r="G172" s="50">
        <v>649834</v>
      </c>
      <c r="H172" s="50">
        <v>0</v>
      </c>
      <c r="I172" s="50">
        <v>0</v>
      </c>
      <c r="J172" s="50">
        <v>24909.999999999964</v>
      </c>
      <c r="K172" s="50">
        <v>0</v>
      </c>
      <c r="L172" s="50">
        <v>34219.999999999985</v>
      </c>
      <c r="M172" s="50">
        <v>0</v>
      </c>
      <c r="N172" s="50">
        <v>17379.999999999996</v>
      </c>
      <c r="O172" s="50">
        <v>269.99999999999994</v>
      </c>
      <c r="P172" s="50">
        <v>0</v>
      </c>
      <c r="Q172" s="50">
        <v>0</v>
      </c>
      <c r="R172" s="50">
        <v>0</v>
      </c>
      <c r="S172" s="50">
        <v>0</v>
      </c>
      <c r="T172" s="50">
        <v>0</v>
      </c>
      <c r="U172" s="50">
        <v>0</v>
      </c>
      <c r="V172" s="50">
        <v>0</v>
      </c>
      <c r="W172" s="50">
        <v>0</v>
      </c>
      <c r="X172" s="50">
        <v>0</v>
      </c>
      <c r="Y172" s="50">
        <v>0</v>
      </c>
      <c r="Z172" s="50">
        <v>12301.437125748555</v>
      </c>
      <c r="AA172" s="50">
        <v>0</v>
      </c>
      <c r="AB172" s="50">
        <v>0</v>
      </c>
      <c r="AC172" s="50">
        <v>66402.909090909088</v>
      </c>
      <c r="AD172" s="50">
        <v>0</v>
      </c>
      <c r="AE172" s="50">
        <v>6364.0000000000082</v>
      </c>
      <c r="AF172" s="50">
        <v>0</v>
      </c>
      <c r="AG172" s="50">
        <v>121300</v>
      </c>
      <c r="AH172" s="50">
        <v>0</v>
      </c>
      <c r="AI172" s="50">
        <v>0</v>
      </c>
      <c r="AJ172" s="50">
        <v>0</v>
      </c>
      <c r="AK172" s="50">
        <v>5460</v>
      </c>
      <c r="AL172" s="50">
        <v>0</v>
      </c>
      <c r="AM172" s="50">
        <v>0</v>
      </c>
      <c r="AN172" s="50">
        <v>0</v>
      </c>
      <c r="AO172" s="50">
        <v>0</v>
      </c>
      <c r="AP172" s="50">
        <v>0</v>
      </c>
      <c r="AQ172" s="50">
        <v>0</v>
      </c>
      <c r="AR172" s="50">
        <v>0</v>
      </c>
      <c r="AS172" s="50">
        <v>0</v>
      </c>
      <c r="AT172" s="50">
        <v>649834</v>
      </c>
      <c r="AU172" s="50">
        <v>161848.34621665758</v>
      </c>
      <c r="AV172" s="50">
        <v>126760</v>
      </c>
      <c r="AW172" s="50">
        <v>69020.423327272714</v>
      </c>
      <c r="AX172" s="50">
        <v>938442.34621665755</v>
      </c>
      <c r="AY172" s="50">
        <v>932982.34621665755</v>
      </c>
      <c r="AZ172" s="50">
        <v>4265</v>
      </c>
      <c r="BA172" s="50">
        <v>861530</v>
      </c>
      <c r="BB172" s="50">
        <v>0</v>
      </c>
      <c r="BC172" s="50">
        <v>0</v>
      </c>
      <c r="BD172" s="50">
        <v>938442.34621665755</v>
      </c>
      <c r="BE172" s="50">
        <v>938442.34621665766</v>
      </c>
      <c r="BF172" s="50">
        <v>0</v>
      </c>
      <c r="BG172" s="50">
        <v>866990</v>
      </c>
      <c r="BH172" s="50">
        <v>740230</v>
      </c>
      <c r="BI172" s="50">
        <v>811682.34621665755</v>
      </c>
      <c r="BJ172" s="50">
        <v>4018.2294367161267</v>
      </c>
      <c r="BK172" s="50">
        <v>3775.9554072815531</v>
      </c>
      <c r="BL172" s="50">
        <v>0.064162312130956911</v>
      </c>
      <c r="BM172" s="50">
        <v>0</v>
      </c>
      <c r="BN172" s="50">
        <v>0</v>
      </c>
      <c r="BO172" s="50">
        <v>938442.34621665755</v>
      </c>
      <c r="BP172" s="50">
        <v>4618.7244862210773</v>
      </c>
      <c r="BQ172" s="50" t="s">
        <v>325</v>
      </c>
      <c r="BR172" s="50">
        <v>4645.7541891913743</v>
      </c>
      <c r="BS172" s="50">
        <v>0.057946224003589952</v>
      </c>
      <c r="BT172" s="50">
        <v>-1902.8499999999995</v>
      </c>
      <c r="BU172" s="50">
        <v>936539.49621665757</v>
      </c>
      <c r="BV172" s="50">
        <v>-2020</v>
      </c>
      <c r="BW172" s="50">
        <v>934519.49621665757</v>
      </c>
      <c r="BX172" s="50">
        <v>5460</v>
      </c>
      <c r="BY172" s="50">
        <v>929059.49621665757</v>
      </c>
      <c r="CA172" s="511">
        <f>BO172-BX172</f>
        <v>932982.34621665755</v>
      </c>
      <c r="CB172" s="511">
        <f>IF(E172&gt;0,CA172,0)</f>
        <v>932982.34621665755</v>
      </c>
      <c r="CC172" s="511">
        <f>IF(F172&gt;0,CA172,0)</f>
        <v>0</v>
      </c>
      <c r="CE172" s="40">
        <v>8732453</v>
      </c>
      <c r="CF172" s="50">
        <v>938442.34621665755</v>
      </c>
    </row>
    <row r="173" spans="1:84">
      <c r="A173" s="40">
        <v>110635</v>
      </c>
      <c r="B173" s="40">
        <v>8732070</v>
      </c>
      <c r="C173" s="40" t="s">
        <v>48</v>
      </c>
      <c r="D173" s="507">
        <v>273</v>
      </c>
      <c r="E173" s="507">
        <v>273</v>
      </c>
      <c r="F173" s="507">
        <v>0</v>
      </c>
      <c r="G173" s="50">
        <v>878241</v>
      </c>
      <c r="H173" s="50">
        <v>0</v>
      </c>
      <c r="I173" s="50">
        <v>0</v>
      </c>
      <c r="J173" s="50">
        <v>25380.000000000022</v>
      </c>
      <c r="K173" s="50">
        <v>0</v>
      </c>
      <c r="L173" s="50">
        <v>33039.999999999978</v>
      </c>
      <c r="M173" s="50">
        <v>0</v>
      </c>
      <c r="N173" s="50">
        <v>440.00000000000028</v>
      </c>
      <c r="O173" s="50">
        <v>269.99999999999977</v>
      </c>
      <c r="P173" s="50">
        <v>0</v>
      </c>
      <c r="Q173" s="50">
        <v>0</v>
      </c>
      <c r="R173" s="50">
        <v>0</v>
      </c>
      <c r="S173" s="50">
        <v>0</v>
      </c>
      <c r="T173" s="50">
        <v>0</v>
      </c>
      <c r="U173" s="50">
        <v>0</v>
      </c>
      <c r="V173" s="50">
        <v>0</v>
      </c>
      <c r="W173" s="50">
        <v>0</v>
      </c>
      <c r="X173" s="50">
        <v>0</v>
      </c>
      <c r="Y173" s="50">
        <v>0</v>
      </c>
      <c r="Z173" s="50">
        <v>3213.437499999995</v>
      </c>
      <c r="AA173" s="50">
        <v>0</v>
      </c>
      <c r="AB173" s="50">
        <v>0</v>
      </c>
      <c r="AC173" s="50">
        <v>60596.25</v>
      </c>
      <c r="AD173" s="50">
        <v>0</v>
      </c>
      <c r="AE173" s="50">
        <v>7048.4999999999982</v>
      </c>
      <c r="AF173" s="50">
        <v>0</v>
      </c>
      <c r="AG173" s="50">
        <v>121300</v>
      </c>
      <c r="AH173" s="50">
        <v>0</v>
      </c>
      <c r="AI173" s="50">
        <v>0</v>
      </c>
      <c r="AJ173" s="50">
        <v>0</v>
      </c>
      <c r="AK173" s="50">
        <v>29640</v>
      </c>
      <c r="AL173" s="50">
        <v>0</v>
      </c>
      <c r="AM173" s="50">
        <v>0</v>
      </c>
      <c r="AN173" s="50">
        <v>0</v>
      </c>
      <c r="AO173" s="50">
        <v>0</v>
      </c>
      <c r="AP173" s="50">
        <v>0</v>
      </c>
      <c r="AQ173" s="50">
        <v>0</v>
      </c>
      <c r="AR173" s="50">
        <v>0</v>
      </c>
      <c r="AS173" s="50">
        <v>0</v>
      </c>
      <c r="AT173" s="50">
        <v>878241</v>
      </c>
      <c r="AU173" s="50">
        <v>129988.1875</v>
      </c>
      <c r="AV173" s="50">
        <v>150940</v>
      </c>
      <c r="AW173" s="50">
        <v>65985.79495</v>
      </c>
      <c r="AX173" s="50">
        <v>1159169.1875</v>
      </c>
      <c r="AY173" s="50">
        <v>1129529.1875</v>
      </c>
      <c r="AZ173" s="50">
        <v>4265</v>
      </c>
      <c r="BA173" s="50">
        <v>1164345</v>
      </c>
      <c r="BB173" s="50">
        <v>34815.8125</v>
      </c>
      <c r="BC173" s="50">
        <v>0</v>
      </c>
      <c r="BD173" s="50">
        <v>1193985</v>
      </c>
      <c r="BE173" s="50">
        <v>1193985</v>
      </c>
      <c r="BF173" s="50">
        <v>0</v>
      </c>
      <c r="BG173" s="50">
        <v>1193985</v>
      </c>
      <c r="BH173" s="50">
        <v>1043045</v>
      </c>
      <c r="BI173" s="50">
        <v>1043045</v>
      </c>
      <c r="BJ173" s="50">
        <v>3820.6776556776558</v>
      </c>
      <c r="BK173" s="50">
        <v>3732.39852398524</v>
      </c>
      <c r="BL173" s="50">
        <v>0.023652118369759847</v>
      </c>
      <c r="BM173" s="50">
        <v>0</v>
      </c>
      <c r="BN173" s="50">
        <v>0</v>
      </c>
      <c r="BO173" s="50">
        <v>1193985</v>
      </c>
      <c r="BP173" s="50">
        <v>4265</v>
      </c>
      <c r="BQ173" s="50" t="s">
        <v>325</v>
      </c>
      <c r="BR173" s="50">
        <v>4373.5714285714284</v>
      </c>
      <c r="BS173" s="50">
        <v>0.019629615064139516</v>
      </c>
      <c r="BT173" s="50">
        <v>-2489.7000000000003</v>
      </c>
      <c r="BU173" s="50">
        <v>1191495.3</v>
      </c>
      <c r="BV173" s="50">
        <v>-2730</v>
      </c>
      <c r="BW173" s="50">
        <v>1188765.3</v>
      </c>
      <c r="BX173" s="50">
        <v>29640</v>
      </c>
      <c r="BY173" s="50">
        <v>1159125.3</v>
      </c>
      <c r="CA173" s="511">
        <f>BO173-BX173</f>
        <v>1164345</v>
      </c>
      <c r="CB173" s="511">
        <f>IF(E173&gt;0,CA173,0)</f>
        <v>1164345</v>
      </c>
      <c r="CC173" s="511">
        <f>IF(F173&gt;0,CA173,0)</f>
        <v>0</v>
      </c>
      <c r="CE173" s="40">
        <v>8732070</v>
      </c>
      <c r="CF173" s="50">
        <v>1193985</v>
      </c>
    </row>
    <row r="174" spans="1:84">
      <c r="A174" s="40">
        <v>136775</v>
      </c>
      <c r="B174" s="40">
        <v>8735408</v>
      </c>
      <c r="C174" s="40" t="s">
        <v>264</v>
      </c>
      <c r="D174" s="507">
        <v>1122</v>
      </c>
      <c r="E174" s="507">
        <v>0</v>
      </c>
      <c r="F174" s="507">
        <v>1122</v>
      </c>
      <c r="G174" s="50">
        <v>0</v>
      </c>
      <c r="H174" s="50">
        <v>3075408</v>
      </c>
      <c r="I174" s="50">
        <v>2269728</v>
      </c>
      <c r="J174" s="50">
        <v>0</v>
      </c>
      <c r="K174" s="50">
        <v>57810.000000000065</v>
      </c>
      <c r="L174" s="50">
        <v>0</v>
      </c>
      <c r="M174" s="50">
        <v>119369.99999999988</v>
      </c>
      <c r="N174" s="50">
        <v>0</v>
      </c>
      <c r="O174" s="50">
        <v>0</v>
      </c>
      <c r="P174" s="50">
        <v>0</v>
      </c>
      <c r="Q174" s="50">
        <v>0</v>
      </c>
      <c r="R174" s="50">
        <v>0</v>
      </c>
      <c r="S174" s="50">
        <v>0</v>
      </c>
      <c r="T174" s="50">
        <v>640.570918822481</v>
      </c>
      <c r="U174" s="50">
        <v>0</v>
      </c>
      <c r="V174" s="50">
        <v>0</v>
      </c>
      <c r="W174" s="50">
        <v>0</v>
      </c>
      <c r="X174" s="50">
        <v>0</v>
      </c>
      <c r="Y174" s="50">
        <v>0</v>
      </c>
      <c r="Z174" s="50">
        <v>0</v>
      </c>
      <c r="AA174" s="50">
        <v>30682.037533512143</v>
      </c>
      <c r="AB174" s="50">
        <v>0</v>
      </c>
      <c r="AC174" s="50">
        <v>0</v>
      </c>
      <c r="AD174" s="50">
        <v>351922.85731049057</v>
      </c>
      <c r="AE174" s="50">
        <v>0</v>
      </c>
      <c r="AF174" s="50">
        <v>0</v>
      </c>
      <c r="AG174" s="50">
        <v>121300</v>
      </c>
      <c r="AH174" s="50">
        <v>0</v>
      </c>
      <c r="AI174" s="50">
        <v>0</v>
      </c>
      <c r="AJ174" s="50">
        <v>0</v>
      </c>
      <c r="AK174" s="50">
        <v>42214</v>
      </c>
      <c r="AL174" s="50">
        <v>0</v>
      </c>
      <c r="AM174" s="50">
        <v>0</v>
      </c>
      <c r="AN174" s="50">
        <v>0</v>
      </c>
      <c r="AO174" s="50">
        <v>0</v>
      </c>
      <c r="AP174" s="50">
        <v>0</v>
      </c>
      <c r="AQ174" s="50">
        <v>0</v>
      </c>
      <c r="AR174" s="50">
        <v>0</v>
      </c>
      <c r="AS174" s="50">
        <v>0</v>
      </c>
      <c r="AT174" s="50">
        <v>5345136</v>
      </c>
      <c r="AU174" s="50">
        <v>560425.4657628251</v>
      </c>
      <c r="AV174" s="50">
        <v>163514</v>
      </c>
      <c r="AW174" s="50">
        <v>379711.399308299</v>
      </c>
      <c r="AX174" s="50">
        <v>6069075.4657628248</v>
      </c>
      <c r="AY174" s="50">
        <v>6026861.4657628248</v>
      </c>
      <c r="AZ174" s="50">
        <v>5525</v>
      </c>
      <c r="BA174" s="50">
        <v>6199050</v>
      </c>
      <c r="BB174" s="50">
        <v>0</v>
      </c>
      <c r="BC174" s="50">
        <v>172188.53423717525</v>
      </c>
      <c r="BD174" s="50">
        <v>6241264</v>
      </c>
      <c r="BE174" s="50">
        <v>0</v>
      </c>
      <c r="BF174" s="50">
        <v>6241264.0000000009</v>
      </c>
      <c r="BG174" s="50">
        <v>6241264</v>
      </c>
      <c r="BH174" s="50">
        <v>6077750</v>
      </c>
      <c r="BI174" s="50">
        <v>6077750</v>
      </c>
      <c r="BJ174" s="50">
        <v>5416.8894830659538</v>
      </c>
      <c r="BK174" s="50">
        <v>5303.09963099631</v>
      </c>
      <c r="BL174" s="50">
        <v>0.02145723444540782</v>
      </c>
      <c r="BM174" s="50">
        <v>0</v>
      </c>
      <c r="BN174" s="50">
        <v>0</v>
      </c>
      <c r="BO174" s="50">
        <v>6241264</v>
      </c>
      <c r="BP174" s="50">
        <v>5525</v>
      </c>
      <c r="BQ174" s="50" t="s">
        <v>325</v>
      </c>
      <c r="BR174" s="50">
        <v>5562.6238859180039</v>
      </c>
      <c r="BS174" s="50">
        <v>0.019927066598814047</v>
      </c>
      <c r="BT174" s="50">
        <v>0</v>
      </c>
      <c r="BU174" s="50">
        <v>6241264</v>
      </c>
      <c r="BV174" s="50">
        <v>0</v>
      </c>
      <c r="BW174" s="50">
        <v>6241264</v>
      </c>
      <c r="BX174" s="50">
        <v>42214</v>
      </c>
      <c r="BY174" s="50">
        <v>6199050</v>
      </c>
      <c r="CA174" s="511">
        <f>BO174-BX174</f>
        <v>6199050</v>
      </c>
      <c r="CB174" s="511">
        <f>IF(E174&gt;0,CA174,0)</f>
        <v>0</v>
      </c>
      <c r="CC174" s="511">
        <f>IF(F174&gt;0,CA174,0)</f>
        <v>6199050</v>
      </c>
      <c r="CE174" s="40">
        <v>8735408</v>
      </c>
      <c r="CF174" s="50">
        <v>6241264</v>
      </c>
    </row>
    <row r="175" spans="1:84">
      <c r="A175" s="40">
        <v>110714</v>
      </c>
      <c r="B175" s="40">
        <v>8732255</v>
      </c>
      <c r="C175" s="40" t="s">
        <v>75</v>
      </c>
      <c r="D175" s="507">
        <v>176</v>
      </c>
      <c r="E175" s="507">
        <v>176</v>
      </c>
      <c r="F175" s="507">
        <v>0</v>
      </c>
      <c r="G175" s="50">
        <v>566192</v>
      </c>
      <c r="H175" s="50">
        <v>0</v>
      </c>
      <c r="I175" s="50">
        <v>0</v>
      </c>
      <c r="J175" s="50">
        <v>12690.000000000007</v>
      </c>
      <c r="K175" s="50">
        <v>0</v>
      </c>
      <c r="L175" s="50">
        <v>17109.999999999971</v>
      </c>
      <c r="M175" s="50">
        <v>0</v>
      </c>
      <c r="N175" s="50">
        <v>440.00000000000148</v>
      </c>
      <c r="O175" s="50">
        <v>0</v>
      </c>
      <c r="P175" s="50">
        <v>0</v>
      </c>
      <c r="Q175" s="50">
        <v>0</v>
      </c>
      <c r="R175" s="50">
        <v>0</v>
      </c>
      <c r="S175" s="50">
        <v>0</v>
      </c>
      <c r="T175" s="50">
        <v>0</v>
      </c>
      <c r="U175" s="50">
        <v>0</v>
      </c>
      <c r="V175" s="50">
        <v>0</v>
      </c>
      <c r="W175" s="50">
        <v>0</v>
      </c>
      <c r="X175" s="50">
        <v>0</v>
      </c>
      <c r="Y175" s="50">
        <v>0</v>
      </c>
      <c r="Z175" s="50">
        <v>6857.9310344827572</v>
      </c>
      <c r="AA175" s="50">
        <v>0</v>
      </c>
      <c r="AB175" s="50">
        <v>0</v>
      </c>
      <c r="AC175" s="50">
        <v>55398.905413444387</v>
      </c>
      <c r="AD175" s="50">
        <v>0</v>
      </c>
      <c r="AE175" s="50">
        <v>0</v>
      </c>
      <c r="AF175" s="50">
        <v>0</v>
      </c>
      <c r="AG175" s="50">
        <v>121300</v>
      </c>
      <c r="AH175" s="50">
        <v>0</v>
      </c>
      <c r="AI175" s="50">
        <v>0</v>
      </c>
      <c r="AJ175" s="50">
        <v>0</v>
      </c>
      <c r="AK175" s="50">
        <v>15735</v>
      </c>
      <c r="AL175" s="50">
        <v>0</v>
      </c>
      <c r="AM175" s="50">
        <v>0</v>
      </c>
      <c r="AN175" s="50">
        <v>0</v>
      </c>
      <c r="AO175" s="50">
        <v>0</v>
      </c>
      <c r="AP175" s="50">
        <v>0</v>
      </c>
      <c r="AQ175" s="50">
        <v>0</v>
      </c>
      <c r="AR175" s="50">
        <v>0</v>
      </c>
      <c r="AS175" s="50">
        <v>0</v>
      </c>
      <c r="AT175" s="50">
        <v>566192</v>
      </c>
      <c r="AU175" s="50">
        <v>92496.836447927126</v>
      </c>
      <c r="AV175" s="50">
        <v>137035</v>
      </c>
      <c r="AW175" s="50">
        <v>47435.929086496137</v>
      </c>
      <c r="AX175" s="50">
        <v>795723.83644792717</v>
      </c>
      <c r="AY175" s="50">
        <v>779988.83644792717</v>
      </c>
      <c r="AZ175" s="50">
        <v>4265</v>
      </c>
      <c r="BA175" s="50">
        <v>750640</v>
      </c>
      <c r="BB175" s="50">
        <v>0</v>
      </c>
      <c r="BC175" s="50">
        <v>0</v>
      </c>
      <c r="BD175" s="50">
        <v>795723.83644792717</v>
      </c>
      <c r="BE175" s="50">
        <v>795723.83644792717</v>
      </c>
      <c r="BF175" s="50">
        <v>0</v>
      </c>
      <c r="BG175" s="50">
        <v>766375</v>
      </c>
      <c r="BH175" s="50">
        <v>629340</v>
      </c>
      <c r="BI175" s="50">
        <v>658688.83644792717</v>
      </c>
      <c r="BJ175" s="50">
        <v>3742.5502070904954</v>
      </c>
      <c r="BK175" s="50">
        <v>3608.8328607142853</v>
      </c>
      <c r="BL175" s="50">
        <v>0.037052795609310608</v>
      </c>
      <c r="BM175" s="50">
        <v>0</v>
      </c>
      <c r="BN175" s="50">
        <v>0</v>
      </c>
      <c r="BO175" s="50">
        <v>795723.83644792717</v>
      </c>
      <c r="BP175" s="50">
        <v>4431.7547525450409</v>
      </c>
      <c r="BQ175" s="50" t="s">
        <v>325</v>
      </c>
      <c r="BR175" s="50">
        <v>4521.15816163595</v>
      </c>
      <c r="BS175" s="50">
        <v>0.020300986835757096</v>
      </c>
      <c r="BT175" s="50">
        <v>-1568.75</v>
      </c>
      <c r="BU175" s="50">
        <v>794155.08644792717</v>
      </c>
      <c r="BV175" s="50">
        <v>-1760</v>
      </c>
      <c r="BW175" s="50">
        <v>792395.08644792717</v>
      </c>
      <c r="BX175" s="50">
        <v>16857.75</v>
      </c>
      <c r="BY175" s="50">
        <v>775537.33644792717</v>
      </c>
      <c r="CA175" s="511">
        <f>BO175-BX175</f>
        <v>778866.08644792717</v>
      </c>
      <c r="CB175" s="511">
        <f>IF(E175&gt;0,CA175,0)</f>
        <v>778866.08644792717</v>
      </c>
      <c r="CC175" s="511">
        <f>IF(F175&gt;0,CA175,0)</f>
        <v>0</v>
      </c>
      <c r="CE175" s="40">
        <v>8732255</v>
      </c>
      <c r="CF175" s="50">
        <v>795723.83644792717</v>
      </c>
    </row>
    <row r="176" spans="1:84">
      <c r="A176" s="40">
        <v>143575</v>
      </c>
      <c r="B176" s="40">
        <v>8732220</v>
      </c>
      <c r="C176" s="40" t="s">
        <v>205</v>
      </c>
      <c r="D176" s="507">
        <v>255</v>
      </c>
      <c r="E176" s="507">
        <v>255</v>
      </c>
      <c r="F176" s="507">
        <v>0</v>
      </c>
      <c r="G176" s="50">
        <v>820335</v>
      </c>
      <c r="H176" s="50">
        <v>0</v>
      </c>
      <c r="I176" s="50">
        <v>0</v>
      </c>
      <c r="J176" s="50">
        <v>23499.999999999996</v>
      </c>
      <c r="K176" s="50">
        <v>0</v>
      </c>
      <c r="L176" s="50">
        <v>30680.000000000004</v>
      </c>
      <c r="M176" s="50">
        <v>0</v>
      </c>
      <c r="N176" s="50">
        <v>440</v>
      </c>
      <c r="O176" s="50">
        <v>270</v>
      </c>
      <c r="P176" s="50">
        <v>0</v>
      </c>
      <c r="Q176" s="50">
        <v>0</v>
      </c>
      <c r="R176" s="50">
        <v>0</v>
      </c>
      <c r="S176" s="50">
        <v>0</v>
      </c>
      <c r="T176" s="50">
        <v>0</v>
      </c>
      <c r="U176" s="50">
        <v>0</v>
      </c>
      <c r="V176" s="50">
        <v>0</v>
      </c>
      <c r="W176" s="50">
        <v>0</v>
      </c>
      <c r="X176" s="50">
        <v>0</v>
      </c>
      <c r="Y176" s="50">
        <v>0</v>
      </c>
      <c r="Z176" s="50">
        <v>1701.6732283464505</v>
      </c>
      <c r="AA176" s="50">
        <v>0</v>
      </c>
      <c r="AB176" s="50">
        <v>0</v>
      </c>
      <c r="AC176" s="50">
        <v>63393</v>
      </c>
      <c r="AD176" s="50">
        <v>0</v>
      </c>
      <c r="AE176" s="50">
        <v>0</v>
      </c>
      <c r="AF176" s="50">
        <v>0</v>
      </c>
      <c r="AG176" s="50">
        <v>121300</v>
      </c>
      <c r="AH176" s="50">
        <v>0</v>
      </c>
      <c r="AI176" s="50">
        <v>0</v>
      </c>
      <c r="AJ176" s="50">
        <v>0</v>
      </c>
      <c r="AK176" s="50">
        <v>9547.2</v>
      </c>
      <c r="AL176" s="50">
        <v>0</v>
      </c>
      <c r="AM176" s="50">
        <v>0</v>
      </c>
      <c r="AN176" s="50">
        <v>0</v>
      </c>
      <c r="AO176" s="50">
        <v>0</v>
      </c>
      <c r="AP176" s="50">
        <v>0</v>
      </c>
      <c r="AQ176" s="50">
        <v>0</v>
      </c>
      <c r="AR176" s="50">
        <v>0</v>
      </c>
      <c r="AS176" s="50">
        <v>0</v>
      </c>
      <c r="AT176" s="50">
        <v>820335</v>
      </c>
      <c r="AU176" s="50">
        <v>119984.67322834645</v>
      </c>
      <c r="AV176" s="50">
        <v>130847.2</v>
      </c>
      <c r="AW176" s="50">
        <v>63928.953199999996</v>
      </c>
      <c r="AX176" s="50">
        <v>1071166.8732283465</v>
      </c>
      <c r="AY176" s="50">
        <v>1061619.6732283465</v>
      </c>
      <c r="AZ176" s="50">
        <v>4265</v>
      </c>
      <c r="BA176" s="50">
        <v>1087575</v>
      </c>
      <c r="BB176" s="50">
        <v>25955.32677165349</v>
      </c>
      <c r="BC176" s="50">
        <v>0</v>
      </c>
      <c r="BD176" s="50">
        <v>1097122.2</v>
      </c>
      <c r="BE176" s="50">
        <v>1097122.2</v>
      </c>
      <c r="BF176" s="50">
        <v>0</v>
      </c>
      <c r="BG176" s="50">
        <v>1097122.2</v>
      </c>
      <c r="BH176" s="50">
        <v>966275</v>
      </c>
      <c r="BI176" s="50">
        <v>966275</v>
      </c>
      <c r="BJ176" s="50">
        <v>3789.3137254901962</v>
      </c>
      <c r="BK176" s="50">
        <v>3708.0155642023346</v>
      </c>
      <c r="BL176" s="50">
        <v>0.021924978436639975</v>
      </c>
      <c r="BM176" s="50">
        <v>0</v>
      </c>
      <c r="BN176" s="50">
        <v>0</v>
      </c>
      <c r="BO176" s="50">
        <v>1097122.2</v>
      </c>
      <c r="BP176" s="50">
        <v>4265</v>
      </c>
      <c r="BQ176" s="50" t="s">
        <v>325</v>
      </c>
      <c r="BR176" s="50">
        <v>4302.44</v>
      </c>
      <c r="BS176" s="50">
        <v>0.020224888707142563</v>
      </c>
      <c r="BT176" s="50">
        <v>0</v>
      </c>
      <c r="BU176" s="50">
        <v>1097122.2</v>
      </c>
      <c r="BV176" s="50">
        <v>0</v>
      </c>
      <c r="BW176" s="50">
        <v>1097122.2</v>
      </c>
      <c r="BX176" s="50">
        <v>9547.2</v>
      </c>
      <c r="BY176" s="50">
        <v>1087575</v>
      </c>
      <c r="CA176" s="511">
        <f>BO176-BX176</f>
        <v>1087575</v>
      </c>
      <c r="CB176" s="511">
        <f>IF(E176&gt;0,CA176,0)</f>
        <v>1087575</v>
      </c>
      <c r="CC176" s="511">
        <f>IF(F176&gt;0,CA176,0)</f>
        <v>0</v>
      </c>
      <c r="CE176" s="40">
        <v>8732220</v>
      </c>
      <c r="CF176" s="50">
        <v>1097122.2</v>
      </c>
    </row>
    <row r="177" spans="1:84">
      <c r="A177" s="40">
        <v>136974</v>
      </c>
      <c r="B177" s="40">
        <v>8735403</v>
      </c>
      <c r="C177" s="40" t="s">
        <v>262</v>
      </c>
      <c r="D177" s="507">
        <v>732</v>
      </c>
      <c r="E177" s="507">
        <v>0</v>
      </c>
      <c r="F177" s="507">
        <v>732</v>
      </c>
      <c r="G177" s="50">
        <v>0</v>
      </c>
      <c r="H177" s="50">
        <v>2109240</v>
      </c>
      <c r="I177" s="50">
        <v>1364904</v>
      </c>
      <c r="J177" s="50">
        <v>0</v>
      </c>
      <c r="K177" s="50">
        <v>49820.000000000036</v>
      </c>
      <c r="L177" s="50">
        <v>0</v>
      </c>
      <c r="M177" s="50">
        <v>111584.9999999998</v>
      </c>
      <c r="N177" s="50">
        <v>0</v>
      </c>
      <c r="O177" s="50">
        <v>0</v>
      </c>
      <c r="P177" s="50">
        <v>0</v>
      </c>
      <c r="Q177" s="50">
        <v>0</v>
      </c>
      <c r="R177" s="50">
        <v>0</v>
      </c>
      <c r="S177" s="50">
        <v>0</v>
      </c>
      <c r="T177" s="50">
        <v>5447.4418604651228</v>
      </c>
      <c r="U177" s="50">
        <v>2979.0697674418607</v>
      </c>
      <c r="V177" s="50">
        <v>595.81395348837145</v>
      </c>
      <c r="W177" s="50">
        <v>0</v>
      </c>
      <c r="X177" s="50">
        <v>0</v>
      </c>
      <c r="Y177" s="50">
        <v>0</v>
      </c>
      <c r="Z177" s="50">
        <v>0</v>
      </c>
      <c r="AA177" s="50">
        <v>1529.9999999999943</v>
      </c>
      <c r="AB177" s="50">
        <v>0</v>
      </c>
      <c r="AC177" s="50">
        <v>0</v>
      </c>
      <c r="AD177" s="50">
        <v>356940.61093465611</v>
      </c>
      <c r="AE177" s="50">
        <v>0</v>
      </c>
      <c r="AF177" s="50">
        <v>0</v>
      </c>
      <c r="AG177" s="50">
        <v>121300</v>
      </c>
      <c r="AH177" s="50">
        <v>0</v>
      </c>
      <c r="AI177" s="50">
        <v>0</v>
      </c>
      <c r="AJ177" s="50">
        <v>0</v>
      </c>
      <c r="AK177" s="50">
        <v>56344</v>
      </c>
      <c r="AL177" s="50">
        <v>0</v>
      </c>
      <c r="AM177" s="50">
        <v>0</v>
      </c>
      <c r="AN177" s="50">
        <v>0</v>
      </c>
      <c r="AO177" s="50">
        <v>0</v>
      </c>
      <c r="AP177" s="50">
        <v>0</v>
      </c>
      <c r="AQ177" s="50">
        <v>0</v>
      </c>
      <c r="AR177" s="50">
        <v>0</v>
      </c>
      <c r="AS177" s="50">
        <v>0</v>
      </c>
      <c r="AT177" s="50">
        <v>3474144</v>
      </c>
      <c r="AU177" s="50">
        <v>528897.9365160513</v>
      </c>
      <c r="AV177" s="50">
        <v>177644</v>
      </c>
      <c r="AW177" s="50">
        <v>299481.03126656223</v>
      </c>
      <c r="AX177" s="50">
        <v>4180685.9365160512</v>
      </c>
      <c r="AY177" s="50">
        <v>4124341.9365160512</v>
      </c>
      <c r="AZ177" s="50">
        <v>5525</v>
      </c>
      <c r="BA177" s="50">
        <v>4044300</v>
      </c>
      <c r="BB177" s="50">
        <v>0</v>
      </c>
      <c r="BC177" s="50">
        <v>0</v>
      </c>
      <c r="BD177" s="50">
        <v>4180685.9365160512</v>
      </c>
      <c r="BE177" s="50">
        <v>0</v>
      </c>
      <c r="BF177" s="50">
        <v>4180685.9365160521</v>
      </c>
      <c r="BG177" s="50">
        <v>4100644</v>
      </c>
      <c r="BH177" s="50">
        <v>3923000</v>
      </c>
      <c r="BI177" s="50">
        <v>4003041.9365160512</v>
      </c>
      <c r="BJ177" s="50">
        <v>5468.6365252951518</v>
      </c>
      <c r="BK177" s="50">
        <v>5337.7965909470749</v>
      </c>
      <c r="BL177" s="50">
        <v>0.024511974579545043</v>
      </c>
      <c r="BM177" s="50">
        <v>0</v>
      </c>
      <c r="BN177" s="50">
        <v>0</v>
      </c>
      <c r="BO177" s="50">
        <v>4180685.9365160512</v>
      </c>
      <c r="BP177" s="50">
        <v>5634.3469078088128</v>
      </c>
      <c r="BQ177" s="50" t="s">
        <v>325</v>
      </c>
      <c r="BR177" s="50">
        <v>5711.3195854044416</v>
      </c>
      <c r="BS177" s="50">
        <v>0.022578903176315279</v>
      </c>
      <c r="BT177" s="50">
        <v>0</v>
      </c>
      <c r="BU177" s="50">
        <v>4180685.9365160512</v>
      </c>
      <c r="BV177" s="50">
        <v>0</v>
      </c>
      <c r="BW177" s="50">
        <v>4180685.9365160512</v>
      </c>
      <c r="BX177" s="50">
        <v>56344</v>
      </c>
      <c r="BY177" s="50">
        <v>4124341.9365160512</v>
      </c>
      <c r="CA177" s="511">
        <f>BO177-BX177</f>
        <v>4124341.9365160512</v>
      </c>
      <c r="CB177" s="511">
        <f>IF(E177&gt;0,CA177,0)</f>
        <v>0</v>
      </c>
      <c r="CC177" s="511">
        <f>IF(F177&gt;0,CA177,0)</f>
        <v>4124341.9365160512</v>
      </c>
      <c r="CE177" s="40">
        <v>8735403</v>
      </c>
      <c r="CF177" s="50">
        <v>4180685.9365160512</v>
      </c>
    </row>
    <row r="178" spans="1:84">
      <c r="A178" s="40">
        <v>110663</v>
      </c>
      <c r="B178" s="40">
        <v>8732115</v>
      </c>
      <c r="C178" s="40" t="s">
        <v>57</v>
      </c>
      <c r="D178" s="507">
        <v>360</v>
      </c>
      <c r="E178" s="507">
        <v>360</v>
      </c>
      <c r="F178" s="507">
        <v>0</v>
      </c>
      <c r="G178" s="50">
        <v>1158120</v>
      </c>
      <c r="H178" s="50">
        <v>0</v>
      </c>
      <c r="I178" s="50">
        <v>0</v>
      </c>
      <c r="J178" s="50">
        <v>67209.999999999956</v>
      </c>
      <c r="K178" s="50">
        <v>0</v>
      </c>
      <c r="L178" s="50">
        <v>86729.999999999927</v>
      </c>
      <c r="M178" s="50">
        <v>0</v>
      </c>
      <c r="N178" s="50">
        <v>18260.000000000036</v>
      </c>
      <c r="O178" s="50">
        <v>49140.000000000036</v>
      </c>
      <c r="P178" s="50">
        <v>840.0000000000008</v>
      </c>
      <c r="Q178" s="50">
        <v>0</v>
      </c>
      <c r="R178" s="50">
        <v>0</v>
      </c>
      <c r="S178" s="50">
        <v>0</v>
      </c>
      <c r="T178" s="50">
        <v>0</v>
      </c>
      <c r="U178" s="50">
        <v>0</v>
      </c>
      <c r="V178" s="50">
        <v>0</v>
      </c>
      <c r="W178" s="50">
        <v>0</v>
      </c>
      <c r="X178" s="50">
        <v>0</v>
      </c>
      <c r="Y178" s="50">
        <v>0</v>
      </c>
      <c r="Z178" s="50">
        <v>33141.853035143846</v>
      </c>
      <c r="AA178" s="50">
        <v>0</v>
      </c>
      <c r="AB178" s="50">
        <v>0</v>
      </c>
      <c r="AC178" s="50">
        <v>183873.6</v>
      </c>
      <c r="AD178" s="50">
        <v>0</v>
      </c>
      <c r="AE178" s="50">
        <v>4069.9999999999936</v>
      </c>
      <c r="AF178" s="50">
        <v>0</v>
      </c>
      <c r="AG178" s="50">
        <v>121300</v>
      </c>
      <c r="AH178" s="50">
        <v>0</v>
      </c>
      <c r="AI178" s="50">
        <v>0</v>
      </c>
      <c r="AJ178" s="50">
        <v>0</v>
      </c>
      <c r="AK178" s="50">
        <v>67009.24</v>
      </c>
      <c r="AL178" s="50">
        <v>0</v>
      </c>
      <c r="AM178" s="50">
        <v>0</v>
      </c>
      <c r="AN178" s="50">
        <v>0</v>
      </c>
      <c r="AO178" s="50">
        <v>41038</v>
      </c>
      <c r="AP178" s="50">
        <v>0</v>
      </c>
      <c r="AQ178" s="50">
        <v>0</v>
      </c>
      <c r="AR178" s="50">
        <v>0</v>
      </c>
      <c r="AS178" s="50">
        <v>0</v>
      </c>
      <c r="AT178" s="50">
        <v>1158120</v>
      </c>
      <c r="AU178" s="50">
        <v>443265.45303514379</v>
      </c>
      <c r="AV178" s="50">
        <v>229347.24</v>
      </c>
      <c r="AW178" s="50">
        <v>173972.86264000006</v>
      </c>
      <c r="AX178" s="50">
        <v>1830732.6930351437</v>
      </c>
      <c r="AY178" s="50">
        <v>1722685.4530351437</v>
      </c>
      <c r="AZ178" s="50">
        <v>4265</v>
      </c>
      <c r="BA178" s="50">
        <v>1535400</v>
      </c>
      <c r="BB178" s="50">
        <v>0</v>
      </c>
      <c r="BC178" s="50">
        <v>0</v>
      </c>
      <c r="BD178" s="50">
        <v>1830732.6930351437</v>
      </c>
      <c r="BE178" s="50">
        <v>1830732.6930351439</v>
      </c>
      <c r="BF178" s="50">
        <v>0</v>
      </c>
      <c r="BG178" s="50">
        <v>1643447.24</v>
      </c>
      <c r="BH178" s="50">
        <v>1455138</v>
      </c>
      <c r="BI178" s="50">
        <v>1642423.4530351437</v>
      </c>
      <c r="BJ178" s="50">
        <v>4562.2873695420658</v>
      </c>
      <c r="BK178" s="50">
        <v>4433.3754089430895</v>
      </c>
      <c r="BL178" s="50">
        <v>0.029077609881385778</v>
      </c>
      <c r="BM178" s="50">
        <v>0</v>
      </c>
      <c r="BN178" s="50">
        <v>0</v>
      </c>
      <c r="BO178" s="50">
        <v>1830732.6930351437</v>
      </c>
      <c r="BP178" s="50">
        <v>4785.2373695420656</v>
      </c>
      <c r="BQ178" s="50" t="s">
        <v>325</v>
      </c>
      <c r="BR178" s="50">
        <v>5085.3685917642879</v>
      </c>
      <c r="BS178" s="50">
        <v>0.022662089485013803</v>
      </c>
      <c r="BT178" s="50">
        <v>-3616.9499999999994</v>
      </c>
      <c r="BU178" s="50">
        <v>1827115.7430351437</v>
      </c>
      <c r="BV178" s="50">
        <v>-3600</v>
      </c>
      <c r="BW178" s="50">
        <v>1823515.7430351437</v>
      </c>
      <c r="BX178" s="50">
        <v>77702.41</v>
      </c>
      <c r="BY178" s="50">
        <v>1745813.3330351438</v>
      </c>
      <c r="CA178" s="511">
        <f>BO178-BX178</f>
        <v>1753030.2830351437</v>
      </c>
      <c r="CB178" s="511">
        <f>IF(E178&gt;0,CA178,0)</f>
        <v>1753030.2830351437</v>
      </c>
      <c r="CC178" s="511">
        <f>IF(F178&gt;0,CA178,0)</f>
        <v>0</v>
      </c>
      <c r="CE178" s="40">
        <v>8732115</v>
      </c>
      <c r="CF178" s="50">
        <v>1830732.6930351437</v>
      </c>
    </row>
    <row r="179" spans="1:84">
      <c r="A179" s="40">
        <v>138053</v>
      </c>
      <c r="B179" s="40">
        <v>8734051</v>
      </c>
      <c r="C179" s="40" t="s">
        <v>255</v>
      </c>
      <c r="D179" s="507">
        <v>949</v>
      </c>
      <c r="E179" s="507">
        <v>0</v>
      </c>
      <c r="F179" s="507">
        <v>949</v>
      </c>
      <c r="G179" s="50">
        <v>0</v>
      </c>
      <c r="H179" s="50">
        <v>2730672</v>
      </c>
      <c r="I179" s="50">
        <v>1773864</v>
      </c>
      <c r="J179" s="50">
        <v>0</v>
      </c>
      <c r="K179" s="50">
        <v>87889.999999999956</v>
      </c>
      <c r="L179" s="50">
        <v>0</v>
      </c>
      <c r="M179" s="50">
        <v>183380.00000000038</v>
      </c>
      <c r="N179" s="50">
        <v>0</v>
      </c>
      <c r="O179" s="50">
        <v>0</v>
      </c>
      <c r="P179" s="50">
        <v>0</v>
      </c>
      <c r="Q179" s="50">
        <v>0</v>
      </c>
      <c r="R179" s="50">
        <v>0</v>
      </c>
      <c r="S179" s="50">
        <v>0</v>
      </c>
      <c r="T179" s="50">
        <v>21440.000000000015</v>
      </c>
      <c r="U179" s="50">
        <v>84149.999999999971</v>
      </c>
      <c r="V179" s="50">
        <v>2975.0000000000027</v>
      </c>
      <c r="W179" s="50">
        <v>49399.999999999971</v>
      </c>
      <c r="X179" s="50">
        <v>0</v>
      </c>
      <c r="Y179" s="50">
        <v>0</v>
      </c>
      <c r="Z179" s="50">
        <v>0</v>
      </c>
      <c r="AA179" s="50">
        <v>3063.227848101264</v>
      </c>
      <c r="AB179" s="50">
        <v>0</v>
      </c>
      <c r="AC179" s="50">
        <v>0</v>
      </c>
      <c r="AD179" s="50">
        <v>354852.00625354057</v>
      </c>
      <c r="AE179" s="50">
        <v>0</v>
      </c>
      <c r="AF179" s="50">
        <v>0</v>
      </c>
      <c r="AG179" s="50">
        <v>121300</v>
      </c>
      <c r="AH179" s="50">
        <v>0</v>
      </c>
      <c r="AI179" s="50">
        <v>0</v>
      </c>
      <c r="AJ179" s="50">
        <v>0</v>
      </c>
      <c r="AK179" s="50">
        <v>29178</v>
      </c>
      <c r="AL179" s="50">
        <v>0</v>
      </c>
      <c r="AM179" s="50">
        <v>0</v>
      </c>
      <c r="AN179" s="50">
        <v>0</v>
      </c>
      <c r="AO179" s="50">
        <v>0</v>
      </c>
      <c r="AP179" s="50">
        <v>0</v>
      </c>
      <c r="AQ179" s="50">
        <v>0</v>
      </c>
      <c r="AR179" s="50">
        <v>0</v>
      </c>
      <c r="AS179" s="50">
        <v>0</v>
      </c>
      <c r="AT179" s="50">
        <v>4504536</v>
      </c>
      <c r="AU179" s="50">
        <v>787150.23410164216</v>
      </c>
      <c r="AV179" s="50">
        <v>150478</v>
      </c>
      <c r="AW179" s="50">
        <v>456564.72710994456</v>
      </c>
      <c r="AX179" s="50">
        <v>5442164.2341016419</v>
      </c>
      <c r="AY179" s="50">
        <v>5412986.2341016419</v>
      </c>
      <c r="AZ179" s="50">
        <v>5525</v>
      </c>
      <c r="BA179" s="50">
        <v>5243225</v>
      </c>
      <c r="BB179" s="50">
        <v>0</v>
      </c>
      <c r="BC179" s="50">
        <v>0</v>
      </c>
      <c r="BD179" s="50">
        <v>5442164.2341016419</v>
      </c>
      <c r="BE179" s="50">
        <v>0</v>
      </c>
      <c r="BF179" s="50">
        <v>5442164.2341016419</v>
      </c>
      <c r="BG179" s="50">
        <v>5272403</v>
      </c>
      <c r="BH179" s="50">
        <v>5121925</v>
      </c>
      <c r="BI179" s="50">
        <v>5291686.2341016419</v>
      </c>
      <c r="BJ179" s="50">
        <v>5576.0655786107927</v>
      </c>
      <c r="BK179" s="50">
        <v>5436.2802493520521</v>
      </c>
      <c r="BL179" s="50">
        <v>0.025713414843799041</v>
      </c>
      <c r="BM179" s="50">
        <v>0</v>
      </c>
      <c r="BN179" s="50">
        <v>0</v>
      </c>
      <c r="BO179" s="50">
        <v>5442164.2341016419</v>
      </c>
      <c r="BP179" s="50">
        <v>5703.8843351966725</v>
      </c>
      <c r="BQ179" s="50" t="s">
        <v>325</v>
      </c>
      <c r="BR179" s="50">
        <v>5734.6303836687484</v>
      </c>
      <c r="BS179" s="50">
        <v>0.024263644922244643</v>
      </c>
      <c r="BT179" s="50">
        <v>0</v>
      </c>
      <c r="BU179" s="50">
        <v>5442164.2341016419</v>
      </c>
      <c r="BV179" s="50">
        <v>0</v>
      </c>
      <c r="BW179" s="50">
        <v>5442164.2341016419</v>
      </c>
      <c r="BX179" s="50">
        <v>29178</v>
      </c>
      <c r="BY179" s="50">
        <v>5412986.2341016419</v>
      </c>
      <c r="CA179" s="511">
        <f>BO179-BX179</f>
        <v>5412986.2341016419</v>
      </c>
      <c r="CB179" s="511">
        <f>IF(E179&gt;0,CA179,0)</f>
        <v>0</v>
      </c>
      <c r="CC179" s="511">
        <f>IF(F179&gt;0,CA179,0)</f>
        <v>5412986.2341016419</v>
      </c>
      <c r="CE179" s="40">
        <v>8734051</v>
      </c>
      <c r="CF179" s="50">
        <v>5442164.2341016419</v>
      </c>
    </row>
    <row r="180" spans="1:84">
      <c r="A180" s="40">
        <v>136610</v>
      </c>
      <c r="B180" s="40">
        <v>8735415</v>
      </c>
      <c r="C180" s="40" t="s">
        <v>267</v>
      </c>
      <c r="D180" s="507">
        <v>1380</v>
      </c>
      <c r="E180" s="507">
        <v>0</v>
      </c>
      <c r="F180" s="507">
        <v>1380</v>
      </c>
      <c r="G180" s="50">
        <v>0</v>
      </c>
      <c r="H180" s="50">
        <v>3810240</v>
      </c>
      <c r="I180" s="50">
        <v>2760480</v>
      </c>
      <c r="J180" s="50">
        <v>0</v>
      </c>
      <c r="K180" s="50">
        <v>85539.99999999968</v>
      </c>
      <c r="L180" s="50">
        <v>0</v>
      </c>
      <c r="M180" s="50">
        <v>189434.99999999991</v>
      </c>
      <c r="N180" s="50">
        <v>0</v>
      </c>
      <c r="O180" s="50">
        <v>0</v>
      </c>
      <c r="P180" s="50">
        <v>0</v>
      </c>
      <c r="Q180" s="50">
        <v>0</v>
      </c>
      <c r="R180" s="50">
        <v>0</v>
      </c>
      <c r="S180" s="50">
        <v>0</v>
      </c>
      <c r="T180" s="50">
        <v>1279.9999999999995</v>
      </c>
      <c r="U180" s="50">
        <v>4249.9999999999982</v>
      </c>
      <c r="V180" s="50">
        <v>0</v>
      </c>
      <c r="W180" s="50">
        <v>0</v>
      </c>
      <c r="X180" s="50">
        <v>0</v>
      </c>
      <c r="Y180" s="50">
        <v>0</v>
      </c>
      <c r="Z180" s="50">
        <v>0</v>
      </c>
      <c r="AA180" s="50">
        <v>7649.9999999999973</v>
      </c>
      <c r="AB180" s="50">
        <v>0</v>
      </c>
      <c r="AC180" s="50">
        <v>0</v>
      </c>
      <c r="AD180" s="50">
        <v>559668.03693870956</v>
      </c>
      <c r="AE180" s="50">
        <v>0</v>
      </c>
      <c r="AF180" s="50">
        <v>0</v>
      </c>
      <c r="AG180" s="50">
        <v>121300</v>
      </c>
      <c r="AH180" s="50">
        <v>0</v>
      </c>
      <c r="AI180" s="50">
        <v>0</v>
      </c>
      <c r="AJ180" s="50">
        <v>0</v>
      </c>
      <c r="AK180" s="50">
        <v>46462</v>
      </c>
      <c r="AL180" s="50">
        <v>0</v>
      </c>
      <c r="AM180" s="50">
        <v>0</v>
      </c>
      <c r="AN180" s="50">
        <v>0</v>
      </c>
      <c r="AO180" s="50">
        <v>0</v>
      </c>
      <c r="AP180" s="50">
        <v>0</v>
      </c>
      <c r="AQ180" s="50">
        <v>0</v>
      </c>
      <c r="AR180" s="50">
        <v>0</v>
      </c>
      <c r="AS180" s="50">
        <v>0</v>
      </c>
      <c r="AT180" s="50">
        <v>6570720</v>
      </c>
      <c r="AU180" s="50">
        <v>847823.03693870921</v>
      </c>
      <c r="AV180" s="50">
        <v>167762</v>
      </c>
      <c r="AW180" s="50">
        <v>517267.93816312047</v>
      </c>
      <c r="AX180" s="50">
        <v>7586305.0369387092</v>
      </c>
      <c r="AY180" s="50">
        <v>7539843.0369387092</v>
      </c>
      <c r="AZ180" s="50">
        <v>5525</v>
      </c>
      <c r="BA180" s="50">
        <v>7624500</v>
      </c>
      <c r="BB180" s="50">
        <v>0</v>
      </c>
      <c r="BC180" s="50">
        <v>84656.9630612908</v>
      </c>
      <c r="BD180" s="50">
        <v>7670962</v>
      </c>
      <c r="BE180" s="50">
        <v>0</v>
      </c>
      <c r="BF180" s="50">
        <v>7670962</v>
      </c>
      <c r="BG180" s="50">
        <v>7670962</v>
      </c>
      <c r="BH180" s="50">
        <v>7503200</v>
      </c>
      <c r="BI180" s="50">
        <v>7503200</v>
      </c>
      <c r="BJ180" s="50">
        <v>5437.101449275362</v>
      </c>
      <c r="BK180" s="50">
        <v>5327.2286541244575</v>
      </c>
      <c r="BL180" s="50">
        <v>0.020624756751493774</v>
      </c>
      <c r="BM180" s="50">
        <v>0</v>
      </c>
      <c r="BN180" s="50">
        <v>0</v>
      </c>
      <c r="BO180" s="50">
        <v>7670962</v>
      </c>
      <c r="BP180" s="50">
        <v>5525</v>
      </c>
      <c r="BQ180" s="50" t="s">
        <v>325</v>
      </c>
      <c r="BR180" s="50">
        <v>5558.6681159420286</v>
      </c>
      <c r="BS180" s="50">
        <v>0.020197542870149521</v>
      </c>
      <c r="BT180" s="50">
        <v>0</v>
      </c>
      <c r="BU180" s="50">
        <v>7670962</v>
      </c>
      <c r="BV180" s="50">
        <v>0</v>
      </c>
      <c r="BW180" s="50">
        <v>7670962</v>
      </c>
      <c r="BX180" s="50">
        <v>46462</v>
      </c>
      <c r="BY180" s="50">
        <v>7624500</v>
      </c>
      <c r="CA180" s="511">
        <f>BO180-BX180</f>
        <v>7624500</v>
      </c>
      <c r="CB180" s="511">
        <f>IF(E180&gt;0,CA180,0)</f>
        <v>0</v>
      </c>
      <c r="CC180" s="511">
        <f>IF(F180&gt;0,CA180,0)</f>
        <v>7624500</v>
      </c>
      <c r="CE180" s="40">
        <v>8735415</v>
      </c>
      <c r="CF180" s="50">
        <v>7670962</v>
      </c>
    </row>
    <row r="181" spans="1:84">
      <c r="A181" s="40">
        <v>146968</v>
      </c>
      <c r="B181" s="40">
        <v>8732089</v>
      </c>
      <c r="C181" s="40" t="s">
        <v>193</v>
      </c>
      <c r="D181" s="507">
        <v>270</v>
      </c>
      <c r="E181" s="507">
        <v>270</v>
      </c>
      <c r="F181" s="507">
        <v>0</v>
      </c>
      <c r="G181" s="50">
        <v>868590</v>
      </c>
      <c r="H181" s="50">
        <v>0</v>
      </c>
      <c r="I181" s="50">
        <v>0</v>
      </c>
      <c r="J181" s="50">
        <v>20680.000000000007</v>
      </c>
      <c r="K181" s="50">
        <v>0</v>
      </c>
      <c r="L181" s="50">
        <v>31269.999999999953</v>
      </c>
      <c r="M181" s="50">
        <v>0</v>
      </c>
      <c r="N181" s="50">
        <v>0</v>
      </c>
      <c r="O181" s="50">
        <v>816.04477611940524</v>
      </c>
      <c r="P181" s="50">
        <v>0</v>
      </c>
      <c r="Q181" s="50">
        <v>0</v>
      </c>
      <c r="R181" s="50">
        <v>0</v>
      </c>
      <c r="S181" s="50">
        <v>0</v>
      </c>
      <c r="T181" s="50">
        <v>0</v>
      </c>
      <c r="U181" s="50">
        <v>0</v>
      </c>
      <c r="V181" s="50">
        <v>0</v>
      </c>
      <c r="W181" s="50">
        <v>0</v>
      </c>
      <c r="X181" s="50">
        <v>0</v>
      </c>
      <c r="Y181" s="50">
        <v>0</v>
      </c>
      <c r="Z181" s="50">
        <v>5547.2727272727325</v>
      </c>
      <c r="AA181" s="50">
        <v>0</v>
      </c>
      <c r="AB181" s="50">
        <v>0</v>
      </c>
      <c r="AC181" s="50">
        <v>87910.169491525434</v>
      </c>
      <c r="AD181" s="50">
        <v>0</v>
      </c>
      <c r="AE181" s="50">
        <v>0</v>
      </c>
      <c r="AF181" s="50">
        <v>0</v>
      </c>
      <c r="AG181" s="50">
        <v>121300</v>
      </c>
      <c r="AH181" s="50">
        <v>0</v>
      </c>
      <c r="AI181" s="50">
        <v>0</v>
      </c>
      <c r="AJ181" s="50">
        <v>0</v>
      </c>
      <c r="AK181" s="50">
        <v>488.8</v>
      </c>
      <c r="AL181" s="50">
        <v>0</v>
      </c>
      <c r="AM181" s="50">
        <v>0</v>
      </c>
      <c r="AN181" s="50">
        <v>0</v>
      </c>
      <c r="AO181" s="50">
        <v>0</v>
      </c>
      <c r="AP181" s="50">
        <v>0</v>
      </c>
      <c r="AQ181" s="50">
        <v>0</v>
      </c>
      <c r="AR181" s="50">
        <v>0</v>
      </c>
      <c r="AS181" s="50">
        <v>0</v>
      </c>
      <c r="AT181" s="50">
        <v>868590</v>
      </c>
      <c r="AU181" s="50">
        <v>146223.48699491753</v>
      </c>
      <c r="AV181" s="50">
        <v>121788.8</v>
      </c>
      <c r="AW181" s="50">
        <v>74331.835977485462</v>
      </c>
      <c r="AX181" s="50">
        <v>1136602.2869949176</v>
      </c>
      <c r="AY181" s="50">
        <v>1136113.4869949175</v>
      </c>
      <c r="AZ181" s="50">
        <v>4265</v>
      </c>
      <c r="BA181" s="50">
        <v>1151550</v>
      </c>
      <c r="BB181" s="50">
        <v>15436.513005082496</v>
      </c>
      <c r="BC181" s="50">
        <v>0</v>
      </c>
      <c r="BD181" s="50">
        <v>1152038.8</v>
      </c>
      <c r="BE181" s="50">
        <v>1152038.8</v>
      </c>
      <c r="BF181" s="50">
        <v>0</v>
      </c>
      <c r="BG181" s="50">
        <v>1152038.8</v>
      </c>
      <c r="BH181" s="50">
        <v>1030250</v>
      </c>
      <c r="BI181" s="50">
        <v>1030250</v>
      </c>
      <c r="BJ181" s="50">
        <v>3815.7407407407409</v>
      </c>
      <c r="BK181" s="50">
        <v>3704.3137254901962</v>
      </c>
      <c r="BL181" s="50">
        <v>0.030080339708753841</v>
      </c>
      <c r="BM181" s="50">
        <v>0</v>
      </c>
      <c r="BN181" s="50">
        <v>0</v>
      </c>
      <c r="BO181" s="50">
        <v>1152038.8</v>
      </c>
      <c r="BP181" s="50">
        <v>4265</v>
      </c>
      <c r="BQ181" s="50" t="s">
        <v>325</v>
      </c>
      <c r="BR181" s="50">
        <v>4266.8103703703709</v>
      </c>
      <c r="BS181" s="50">
        <v>0.020300142353749884</v>
      </c>
      <c r="BT181" s="50">
        <v>0</v>
      </c>
      <c r="BU181" s="50">
        <v>1152038.8</v>
      </c>
      <c r="BV181" s="50">
        <v>0</v>
      </c>
      <c r="BW181" s="50">
        <v>1152038.8</v>
      </c>
      <c r="BX181" s="50">
        <v>488.8</v>
      </c>
      <c r="BY181" s="50">
        <v>1151550</v>
      </c>
      <c r="CA181" s="511">
        <f>BO181-BX181</f>
        <v>1151550</v>
      </c>
      <c r="CB181" s="511">
        <f>IF(E181&gt;0,CA181,0)</f>
        <v>1151550</v>
      </c>
      <c r="CC181" s="511">
        <f>IF(F181&gt;0,CA181,0)</f>
        <v>0</v>
      </c>
      <c r="CE181" s="40">
        <v>8732089</v>
      </c>
      <c r="CF181" s="50">
        <v>1152038.8</v>
      </c>
    </row>
    <row r="182" spans="1:84">
      <c r="A182" s="40">
        <v>110690</v>
      </c>
      <c r="B182" s="40">
        <v>8732222</v>
      </c>
      <c r="C182" s="40" t="s">
        <v>69</v>
      </c>
      <c r="D182" s="507">
        <v>89</v>
      </c>
      <c r="E182" s="507">
        <v>89</v>
      </c>
      <c r="F182" s="507">
        <v>0</v>
      </c>
      <c r="G182" s="50">
        <v>286313</v>
      </c>
      <c r="H182" s="50">
        <v>0</v>
      </c>
      <c r="I182" s="50">
        <v>0</v>
      </c>
      <c r="J182" s="50">
        <v>5170.0000000000191</v>
      </c>
      <c r="K182" s="50">
        <v>0</v>
      </c>
      <c r="L182" s="50">
        <v>6490.0000000000246</v>
      </c>
      <c r="M182" s="50">
        <v>0</v>
      </c>
      <c r="N182" s="50">
        <v>0</v>
      </c>
      <c r="O182" s="50">
        <v>0</v>
      </c>
      <c r="P182" s="50">
        <v>0</v>
      </c>
      <c r="Q182" s="50">
        <v>0</v>
      </c>
      <c r="R182" s="50">
        <v>0</v>
      </c>
      <c r="S182" s="50">
        <v>0</v>
      </c>
      <c r="T182" s="50">
        <v>0</v>
      </c>
      <c r="U182" s="50">
        <v>0</v>
      </c>
      <c r="V182" s="50">
        <v>0</v>
      </c>
      <c r="W182" s="50">
        <v>0</v>
      </c>
      <c r="X182" s="50">
        <v>0</v>
      </c>
      <c r="Y182" s="50">
        <v>0</v>
      </c>
      <c r="Z182" s="50">
        <v>644.67948717948616</v>
      </c>
      <c r="AA182" s="50">
        <v>0</v>
      </c>
      <c r="AB182" s="50">
        <v>0</v>
      </c>
      <c r="AC182" s="50">
        <v>22987.428571428569</v>
      </c>
      <c r="AD182" s="50">
        <v>0</v>
      </c>
      <c r="AE182" s="50">
        <v>0</v>
      </c>
      <c r="AF182" s="50">
        <v>0</v>
      </c>
      <c r="AG182" s="50">
        <v>121300</v>
      </c>
      <c r="AH182" s="50">
        <v>44646.194926568758</v>
      </c>
      <c r="AI182" s="50">
        <v>0</v>
      </c>
      <c r="AJ182" s="50">
        <v>0</v>
      </c>
      <c r="AK182" s="50">
        <v>18378.75</v>
      </c>
      <c r="AL182" s="50">
        <v>0</v>
      </c>
      <c r="AM182" s="50">
        <v>0</v>
      </c>
      <c r="AN182" s="50">
        <v>0</v>
      </c>
      <c r="AO182" s="50">
        <v>0</v>
      </c>
      <c r="AP182" s="50">
        <v>0</v>
      </c>
      <c r="AQ182" s="50">
        <v>0</v>
      </c>
      <c r="AR182" s="50">
        <v>0</v>
      </c>
      <c r="AS182" s="50">
        <v>0</v>
      </c>
      <c r="AT182" s="50">
        <v>286313</v>
      </c>
      <c r="AU182" s="50">
        <v>35292.1080586081</v>
      </c>
      <c r="AV182" s="50">
        <v>184324.94492656877</v>
      </c>
      <c r="AW182" s="50">
        <v>21877.941</v>
      </c>
      <c r="AX182" s="50">
        <v>505930.05298517685</v>
      </c>
      <c r="AY182" s="50">
        <v>487551.30298517685</v>
      </c>
      <c r="AZ182" s="50">
        <v>4265</v>
      </c>
      <c r="BA182" s="50">
        <v>379585</v>
      </c>
      <c r="BB182" s="50">
        <v>0</v>
      </c>
      <c r="BC182" s="50">
        <v>0</v>
      </c>
      <c r="BD182" s="50">
        <v>505930.05298517685</v>
      </c>
      <c r="BE182" s="50">
        <v>505930.05298517685</v>
      </c>
      <c r="BF182" s="50">
        <v>0</v>
      </c>
      <c r="BG182" s="50">
        <v>397963.75</v>
      </c>
      <c r="BH182" s="50">
        <v>213638.80507343123</v>
      </c>
      <c r="BI182" s="50">
        <v>321605.10805860808</v>
      </c>
      <c r="BJ182" s="50">
        <v>3613.5405399843603</v>
      </c>
      <c r="BK182" s="50">
        <v>3388.8504358875662</v>
      </c>
      <c r="BL182" s="50">
        <v>0.066302750253404458</v>
      </c>
      <c r="BM182" s="50">
        <v>0</v>
      </c>
      <c r="BN182" s="50">
        <v>0</v>
      </c>
      <c r="BO182" s="50">
        <v>505930.05298517685</v>
      </c>
      <c r="BP182" s="50">
        <v>5478.1045279233358</v>
      </c>
      <c r="BQ182" s="50" t="s">
        <v>325</v>
      </c>
      <c r="BR182" s="50">
        <v>5684.6073369120995</v>
      </c>
      <c r="BS182" s="50">
        <v>0.062592265924897861</v>
      </c>
      <c r="BT182" s="50">
        <v>-780.95000000000016</v>
      </c>
      <c r="BU182" s="50">
        <v>505149.10298517684</v>
      </c>
      <c r="BV182" s="50">
        <v>-890</v>
      </c>
      <c r="BW182" s="50">
        <v>504259.10298517684</v>
      </c>
      <c r="BX182" s="50">
        <v>18378.75</v>
      </c>
      <c r="BY182" s="50">
        <v>485880.35298517684</v>
      </c>
      <c r="CA182" s="511">
        <f>BO182-BX182</f>
        <v>487551.30298517685</v>
      </c>
      <c r="CB182" s="511">
        <f>IF(E182&gt;0,CA182,0)</f>
        <v>487551.30298517685</v>
      </c>
      <c r="CC182" s="511">
        <f>IF(F182&gt;0,CA182,0)</f>
        <v>0</v>
      </c>
      <c r="CE182" s="40">
        <v>8732222</v>
      </c>
      <c r="CF182" s="50">
        <v>505930.05298517685</v>
      </c>
    </row>
    <row r="183" spans="1:84">
      <c r="A183" s="40">
        <v>110760</v>
      </c>
      <c r="B183" s="40">
        <v>8732329</v>
      </c>
      <c r="C183" s="40" t="s">
        <v>84</v>
      </c>
      <c r="D183" s="507">
        <v>179</v>
      </c>
      <c r="E183" s="507">
        <v>179</v>
      </c>
      <c r="F183" s="507">
        <v>0</v>
      </c>
      <c r="G183" s="50">
        <v>575843</v>
      </c>
      <c r="H183" s="50">
        <v>0</v>
      </c>
      <c r="I183" s="50">
        <v>0</v>
      </c>
      <c r="J183" s="50">
        <v>24439.999999999971</v>
      </c>
      <c r="K183" s="50">
        <v>0</v>
      </c>
      <c r="L183" s="50">
        <v>31269.999999999967</v>
      </c>
      <c r="M183" s="50">
        <v>0</v>
      </c>
      <c r="N183" s="50">
        <v>889.94350282485959</v>
      </c>
      <c r="O183" s="50">
        <v>9283.72881355932</v>
      </c>
      <c r="P183" s="50">
        <v>0</v>
      </c>
      <c r="Q183" s="50">
        <v>0</v>
      </c>
      <c r="R183" s="50">
        <v>0</v>
      </c>
      <c r="S183" s="50">
        <v>0</v>
      </c>
      <c r="T183" s="50">
        <v>0</v>
      </c>
      <c r="U183" s="50">
        <v>0</v>
      </c>
      <c r="V183" s="50">
        <v>0</v>
      </c>
      <c r="W183" s="50">
        <v>0</v>
      </c>
      <c r="X183" s="50">
        <v>0</v>
      </c>
      <c r="Y183" s="50">
        <v>0</v>
      </c>
      <c r="Z183" s="50">
        <v>27792.824427480969</v>
      </c>
      <c r="AA183" s="50">
        <v>0</v>
      </c>
      <c r="AB183" s="50">
        <v>0</v>
      </c>
      <c r="AC183" s="50">
        <v>56343.204937537179</v>
      </c>
      <c r="AD183" s="50">
        <v>0</v>
      </c>
      <c r="AE183" s="50">
        <v>0</v>
      </c>
      <c r="AF183" s="50">
        <v>0</v>
      </c>
      <c r="AG183" s="50">
        <v>121300</v>
      </c>
      <c r="AH183" s="50">
        <v>0</v>
      </c>
      <c r="AI183" s="50">
        <v>0</v>
      </c>
      <c r="AJ183" s="50">
        <v>0</v>
      </c>
      <c r="AK183" s="50">
        <v>43940</v>
      </c>
      <c r="AL183" s="50">
        <v>0</v>
      </c>
      <c r="AM183" s="50">
        <v>0</v>
      </c>
      <c r="AN183" s="50">
        <v>0</v>
      </c>
      <c r="AO183" s="50">
        <v>0</v>
      </c>
      <c r="AP183" s="50">
        <v>0</v>
      </c>
      <c r="AQ183" s="50">
        <v>0</v>
      </c>
      <c r="AR183" s="50">
        <v>0</v>
      </c>
      <c r="AS183" s="50">
        <v>0</v>
      </c>
      <c r="AT183" s="50">
        <v>575843</v>
      </c>
      <c r="AU183" s="50">
        <v>150019.70168140228</v>
      </c>
      <c r="AV183" s="50">
        <v>165240</v>
      </c>
      <c r="AW183" s="50">
        <v>56837.753872478715</v>
      </c>
      <c r="AX183" s="50">
        <v>891102.70168140228</v>
      </c>
      <c r="AY183" s="50">
        <v>847162.70168140228</v>
      </c>
      <c r="AZ183" s="50">
        <v>4265</v>
      </c>
      <c r="BA183" s="50">
        <v>763435</v>
      </c>
      <c r="BB183" s="50">
        <v>0</v>
      </c>
      <c r="BC183" s="50">
        <v>0</v>
      </c>
      <c r="BD183" s="50">
        <v>891102.70168140228</v>
      </c>
      <c r="BE183" s="50">
        <v>891102.70168140228</v>
      </c>
      <c r="BF183" s="50">
        <v>0</v>
      </c>
      <c r="BG183" s="50">
        <v>807375</v>
      </c>
      <c r="BH183" s="50">
        <v>642135</v>
      </c>
      <c r="BI183" s="50">
        <v>725862.70168140228</v>
      </c>
      <c r="BJ183" s="50">
        <v>4055.0988920748732</v>
      </c>
      <c r="BK183" s="50">
        <v>3916.8444834196889</v>
      </c>
      <c r="BL183" s="50">
        <v>0.035297395451983377</v>
      </c>
      <c r="BM183" s="50">
        <v>0</v>
      </c>
      <c r="BN183" s="50">
        <v>0</v>
      </c>
      <c r="BO183" s="50">
        <v>891102.70168140228</v>
      </c>
      <c r="BP183" s="50">
        <v>4732.7525233597889</v>
      </c>
      <c r="BQ183" s="50" t="s">
        <v>325</v>
      </c>
      <c r="BR183" s="50">
        <v>4978.2273836949844</v>
      </c>
      <c r="BS183" s="50">
        <v>0.042995318435767649</v>
      </c>
      <c r="BT183" s="50">
        <v>-1709.5999999999997</v>
      </c>
      <c r="BU183" s="50">
        <v>889393.1016814023</v>
      </c>
      <c r="BV183" s="50">
        <v>-1790</v>
      </c>
      <c r="BW183" s="50">
        <v>887603.1016814023</v>
      </c>
      <c r="BX183" s="50">
        <v>43940</v>
      </c>
      <c r="BY183" s="50">
        <v>843663.1016814023</v>
      </c>
      <c r="CA183" s="511">
        <f>BO183-BX183</f>
        <v>847162.70168140228</v>
      </c>
      <c r="CB183" s="511">
        <f>IF(E183&gt;0,CA183,0)</f>
        <v>847162.70168140228</v>
      </c>
      <c r="CC183" s="511">
        <f>IF(F183&gt;0,CA183,0)</f>
        <v>0</v>
      </c>
      <c r="CE183" s="40">
        <v>8732329</v>
      </c>
      <c r="CF183" s="50">
        <v>891102.70168140228</v>
      </c>
    </row>
    <row r="184" spans="1:84">
      <c r="A184" s="40">
        <v>110841</v>
      </c>
      <c r="B184" s="40">
        <v>8733360</v>
      </c>
      <c r="C184" s="40" t="s">
        <v>132</v>
      </c>
      <c r="D184" s="507">
        <v>205</v>
      </c>
      <c r="E184" s="507">
        <v>205</v>
      </c>
      <c r="F184" s="507">
        <v>0</v>
      </c>
      <c r="G184" s="50">
        <v>659485</v>
      </c>
      <c r="H184" s="50">
        <v>0</v>
      </c>
      <c r="I184" s="50">
        <v>0</v>
      </c>
      <c r="J184" s="50">
        <v>5640.0000000000036</v>
      </c>
      <c r="K184" s="50">
        <v>0</v>
      </c>
      <c r="L184" s="50">
        <v>7670.0000000000055</v>
      </c>
      <c r="M184" s="50">
        <v>0</v>
      </c>
      <c r="N184" s="50">
        <v>2860.0000000000018</v>
      </c>
      <c r="O184" s="50">
        <v>1889.9999999999984</v>
      </c>
      <c r="P184" s="50">
        <v>1259.9999999999986</v>
      </c>
      <c r="Q184" s="50">
        <v>0</v>
      </c>
      <c r="R184" s="50">
        <v>0</v>
      </c>
      <c r="S184" s="50">
        <v>0</v>
      </c>
      <c r="T184" s="50">
        <v>0</v>
      </c>
      <c r="U184" s="50">
        <v>0</v>
      </c>
      <c r="V184" s="50">
        <v>0</v>
      </c>
      <c r="W184" s="50">
        <v>0</v>
      </c>
      <c r="X184" s="50">
        <v>0</v>
      </c>
      <c r="Y184" s="50">
        <v>0</v>
      </c>
      <c r="Z184" s="50">
        <v>35078.428571428587</v>
      </c>
      <c r="AA184" s="50">
        <v>0</v>
      </c>
      <c r="AB184" s="50">
        <v>0</v>
      </c>
      <c r="AC184" s="50">
        <v>58940.532544378708</v>
      </c>
      <c r="AD184" s="50">
        <v>0</v>
      </c>
      <c r="AE184" s="50">
        <v>0</v>
      </c>
      <c r="AF184" s="50">
        <v>0</v>
      </c>
      <c r="AG184" s="50">
        <v>121300</v>
      </c>
      <c r="AH184" s="50">
        <v>0</v>
      </c>
      <c r="AI184" s="50">
        <v>0</v>
      </c>
      <c r="AJ184" s="50">
        <v>0</v>
      </c>
      <c r="AK184" s="50">
        <v>3822</v>
      </c>
      <c r="AL184" s="50">
        <v>0</v>
      </c>
      <c r="AM184" s="50">
        <v>0</v>
      </c>
      <c r="AN184" s="50">
        <v>0</v>
      </c>
      <c r="AO184" s="50">
        <v>0</v>
      </c>
      <c r="AP184" s="50">
        <v>0</v>
      </c>
      <c r="AQ184" s="50">
        <v>0</v>
      </c>
      <c r="AR184" s="50">
        <v>0</v>
      </c>
      <c r="AS184" s="50">
        <v>0</v>
      </c>
      <c r="AT184" s="50">
        <v>659485</v>
      </c>
      <c r="AU184" s="50">
        <v>113338.96111580729</v>
      </c>
      <c r="AV184" s="50">
        <v>125122</v>
      </c>
      <c r="AW184" s="50">
        <v>55481.651680473376</v>
      </c>
      <c r="AX184" s="50">
        <v>897945.96111580729</v>
      </c>
      <c r="AY184" s="50">
        <v>894123.96111580729</v>
      </c>
      <c r="AZ184" s="50">
        <v>4265</v>
      </c>
      <c r="BA184" s="50">
        <v>874325</v>
      </c>
      <c r="BB184" s="50">
        <v>0</v>
      </c>
      <c r="BC184" s="50">
        <v>0</v>
      </c>
      <c r="BD184" s="50">
        <v>897945.96111580729</v>
      </c>
      <c r="BE184" s="50">
        <v>897945.96111580729</v>
      </c>
      <c r="BF184" s="50">
        <v>0</v>
      </c>
      <c r="BG184" s="50">
        <v>878147</v>
      </c>
      <c r="BH184" s="50">
        <v>753025</v>
      </c>
      <c r="BI184" s="50">
        <v>772823.96111580729</v>
      </c>
      <c r="BJ184" s="50">
        <v>3769.8729810527184</v>
      </c>
      <c r="BK184" s="50">
        <v>3647.8899625592417</v>
      </c>
      <c r="BL184" s="50">
        <v>0.033439336094419188</v>
      </c>
      <c r="BM184" s="50">
        <v>0</v>
      </c>
      <c r="BN184" s="50">
        <v>0</v>
      </c>
      <c r="BO184" s="50">
        <v>897945.96111580729</v>
      </c>
      <c r="BP184" s="50">
        <v>4361.5802981258894</v>
      </c>
      <c r="BQ184" s="50" t="s">
        <v>325</v>
      </c>
      <c r="BR184" s="50">
        <v>4380.2242005649132</v>
      </c>
      <c r="BS184" s="50">
        <v>0.03285610668715</v>
      </c>
      <c r="BT184" s="50">
        <v>-1736.7999999999997</v>
      </c>
      <c r="BU184" s="50">
        <v>896209.16111580725</v>
      </c>
      <c r="BV184" s="50">
        <v>-2050</v>
      </c>
      <c r="BW184" s="50">
        <v>894159.16111580725</v>
      </c>
      <c r="BX184" s="50">
        <v>3822</v>
      </c>
      <c r="BY184" s="50">
        <v>890337.16111580725</v>
      </c>
      <c r="CA184" s="511">
        <f>BO184-BX184</f>
        <v>894123.96111580729</v>
      </c>
      <c r="CB184" s="511">
        <f>IF(E184&gt;0,CA184,0)</f>
        <v>894123.96111580729</v>
      </c>
      <c r="CC184" s="511">
        <f>IF(F184&gt;0,CA184,0)</f>
        <v>0</v>
      </c>
      <c r="CE184" s="40">
        <v>8733360</v>
      </c>
      <c r="CF184" s="50">
        <v>897945.96111580729</v>
      </c>
    </row>
    <row r="185" spans="1:84">
      <c r="A185" s="40">
        <v>141552</v>
      </c>
      <c r="B185" s="40">
        <v>8733083</v>
      </c>
      <c r="C185" s="40" t="s">
        <v>224</v>
      </c>
      <c r="D185" s="507">
        <v>410</v>
      </c>
      <c r="E185" s="507">
        <v>410</v>
      </c>
      <c r="F185" s="507">
        <v>0</v>
      </c>
      <c r="G185" s="50">
        <v>1318970</v>
      </c>
      <c r="H185" s="50">
        <v>0</v>
      </c>
      <c r="I185" s="50">
        <v>0</v>
      </c>
      <c r="J185" s="50">
        <v>23499.999999999978</v>
      </c>
      <c r="K185" s="50">
        <v>0</v>
      </c>
      <c r="L185" s="50">
        <v>31270.000000000044</v>
      </c>
      <c r="M185" s="50">
        <v>0</v>
      </c>
      <c r="N185" s="50">
        <v>0</v>
      </c>
      <c r="O185" s="50">
        <v>0</v>
      </c>
      <c r="P185" s="50">
        <v>0</v>
      </c>
      <c r="Q185" s="50">
        <v>0</v>
      </c>
      <c r="R185" s="50">
        <v>0</v>
      </c>
      <c r="S185" s="50">
        <v>0</v>
      </c>
      <c r="T185" s="50">
        <v>0</v>
      </c>
      <c r="U185" s="50">
        <v>0</v>
      </c>
      <c r="V185" s="50">
        <v>0</v>
      </c>
      <c r="W185" s="50">
        <v>0</v>
      </c>
      <c r="X185" s="50">
        <v>0</v>
      </c>
      <c r="Y185" s="50">
        <v>0</v>
      </c>
      <c r="Z185" s="50">
        <v>17033.088235294123</v>
      </c>
      <c r="AA185" s="50">
        <v>0</v>
      </c>
      <c r="AB185" s="50">
        <v>0</v>
      </c>
      <c r="AC185" s="50">
        <v>132566.66666666666</v>
      </c>
      <c r="AD185" s="50">
        <v>0</v>
      </c>
      <c r="AE185" s="50">
        <v>0</v>
      </c>
      <c r="AF185" s="50">
        <v>0</v>
      </c>
      <c r="AG185" s="50">
        <v>121300</v>
      </c>
      <c r="AH185" s="50">
        <v>0</v>
      </c>
      <c r="AI185" s="50">
        <v>0</v>
      </c>
      <c r="AJ185" s="50">
        <v>0</v>
      </c>
      <c r="AK185" s="50">
        <v>11045.2</v>
      </c>
      <c r="AL185" s="50">
        <v>0</v>
      </c>
      <c r="AM185" s="50">
        <v>0</v>
      </c>
      <c r="AN185" s="50">
        <v>0</v>
      </c>
      <c r="AO185" s="50">
        <v>0</v>
      </c>
      <c r="AP185" s="50">
        <v>0</v>
      </c>
      <c r="AQ185" s="50">
        <v>0</v>
      </c>
      <c r="AR185" s="50">
        <v>0</v>
      </c>
      <c r="AS185" s="50">
        <v>0</v>
      </c>
      <c r="AT185" s="50">
        <v>1318970</v>
      </c>
      <c r="AU185" s="50">
        <v>204369.75490196078</v>
      </c>
      <c r="AV185" s="50">
        <v>132345.2</v>
      </c>
      <c r="AW185" s="50">
        <v>109865.26633333333</v>
      </c>
      <c r="AX185" s="50">
        <v>1655684.9549019607</v>
      </c>
      <c r="AY185" s="50">
        <v>1644639.7549019607</v>
      </c>
      <c r="AZ185" s="50">
        <v>4265</v>
      </c>
      <c r="BA185" s="50">
        <v>1748650</v>
      </c>
      <c r="BB185" s="50">
        <v>104010.24509803928</v>
      </c>
      <c r="BC185" s="50">
        <v>0</v>
      </c>
      <c r="BD185" s="50">
        <v>1759695.2</v>
      </c>
      <c r="BE185" s="50">
        <v>1759695.2000000002</v>
      </c>
      <c r="BF185" s="50">
        <v>0</v>
      </c>
      <c r="BG185" s="50">
        <v>1759695.2</v>
      </c>
      <c r="BH185" s="50">
        <v>1627350</v>
      </c>
      <c r="BI185" s="50">
        <v>1627350</v>
      </c>
      <c r="BJ185" s="50">
        <v>3969.1463414634145</v>
      </c>
      <c r="BK185" s="50">
        <v>3883.4229828850857</v>
      </c>
      <c r="BL185" s="50">
        <v>0.02207417501418887</v>
      </c>
      <c r="BM185" s="50">
        <v>0</v>
      </c>
      <c r="BN185" s="50">
        <v>0</v>
      </c>
      <c r="BO185" s="50">
        <v>1759695.2</v>
      </c>
      <c r="BP185" s="50">
        <v>4265</v>
      </c>
      <c r="BQ185" s="50" t="s">
        <v>325</v>
      </c>
      <c r="BR185" s="50">
        <v>4291.939512195122</v>
      </c>
      <c r="BS185" s="50">
        <v>0.020188738917835458</v>
      </c>
      <c r="BT185" s="50">
        <v>0</v>
      </c>
      <c r="BU185" s="50">
        <v>1759695.2</v>
      </c>
      <c r="BV185" s="50">
        <v>0</v>
      </c>
      <c r="BW185" s="50">
        <v>1759695.2</v>
      </c>
      <c r="BX185" s="50">
        <v>11045.2</v>
      </c>
      <c r="BY185" s="50">
        <v>1748650</v>
      </c>
      <c r="CA185" s="511">
        <f>BO185-BX185</f>
        <v>1748650</v>
      </c>
      <c r="CB185" s="511">
        <f>IF(E185&gt;0,CA185,0)</f>
        <v>1748650</v>
      </c>
      <c r="CC185" s="511">
        <f>IF(F185&gt;0,CA185,0)</f>
        <v>0</v>
      </c>
      <c r="CE185" s="40">
        <v>8733083</v>
      </c>
      <c r="CF185" s="50">
        <v>1759695.2</v>
      </c>
    </row>
    <row r="186" spans="1:84">
      <c r="A186" s="40">
        <v>131238</v>
      </c>
      <c r="B186" s="40">
        <v>8733384</v>
      </c>
      <c r="C186" s="40" t="s">
        <v>135</v>
      </c>
      <c r="D186" s="507">
        <v>202</v>
      </c>
      <c r="E186" s="507">
        <v>202</v>
      </c>
      <c r="F186" s="507">
        <v>0</v>
      </c>
      <c r="G186" s="50">
        <v>649834</v>
      </c>
      <c r="H186" s="50">
        <v>0</v>
      </c>
      <c r="I186" s="50">
        <v>0</v>
      </c>
      <c r="J186" s="50">
        <v>18799.999999999996</v>
      </c>
      <c r="K186" s="50">
        <v>0</v>
      </c>
      <c r="L186" s="50">
        <v>24190.000000000004</v>
      </c>
      <c r="M186" s="50">
        <v>0</v>
      </c>
      <c r="N186" s="50">
        <v>0</v>
      </c>
      <c r="O186" s="50">
        <v>269.99999999999994</v>
      </c>
      <c r="P186" s="50">
        <v>419.99999999999994</v>
      </c>
      <c r="Q186" s="50">
        <v>0</v>
      </c>
      <c r="R186" s="50">
        <v>0</v>
      </c>
      <c r="S186" s="50">
        <v>0</v>
      </c>
      <c r="T186" s="50">
        <v>0</v>
      </c>
      <c r="U186" s="50">
        <v>0</v>
      </c>
      <c r="V186" s="50">
        <v>0</v>
      </c>
      <c r="W186" s="50">
        <v>0</v>
      </c>
      <c r="X186" s="50">
        <v>0</v>
      </c>
      <c r="Y186" s="50">
        <v>0</v>
      </c>
      <c r="Z186" s="50">
        <v>3913.0285714285733</v>
      </c>
      <c r="AA186" s="50">
        <v>0</v>
      </c>
      <c r="AB186" s="50">
        <v>0</v>
      </c>
      <c r="AC186" s="50">
        <v>67681.744186046519</v>
      </c>
      <c r="AD186" s="50">
        <v>0</v>
      </c>
      <c r="AE186" s="50">
        <v>0</v>
      </c>
      <c r="AF186" s="50">
        <v>0</v>
      </c>
      <c r="AG186" s="50">
        <v>121300</v>
      </c>
      <c r="AH186" s="50">
        <v>0</v>
      </c>
      <c r="AI186" s="50">
        <v>0</v>
      </c>
      <c r="AJ186" s="50">
        <v>0</v>
      </c>
      <c r="AK186" s="50">
        <v>6032</v>
      </c>
      <c r="AL186" s="50">
        <v>0</v>
      </c>
      <c r="AM186" s="50">
        <v>0</v>
      </c>
      <c r="AN186" s="50">
        <v>0</v>
      </c>
      <c r="AO186" s="50">
        <v>0</v>
      </c>
      <c r="AP186" s="50">
        <v>0</v>
      </c>
      <c r="AQ186" s="50">
        <v>0</v>
      </c>
      <c r="AR186" s="50">
        <v>0</v>
      </c>
      <c r="AS186" s="50">
        <v>0</v>
      </c>
      <c r="AT186" s="50">
        <v>649834</v>
      </c>
      <c r="AU186" s="50">
        <v>115274.77275747509</v>
      </c>
      <c r="AV186" s="50">
        <v>127332</v>
      </c>
      <c r="AW186" s="50">
        <v>56626.892288372095</v>
      </c>
      <c r="AX186" s="50">
        <v>892440.772757475</v>
      </c>
      <c r="AY186" s="50">
        <v>886408.772757475</v>
      </c>
      <c r="AZ186" s="50">
        <v>4265</v>
      </c>
      <c r="BA186" s="50">
        <v>861530</v>
      </c>
      <c r="BB186" s="50">
        <v>0</v>
      </c>
      <c r="BC186" s="50">
        <v>0</v>
      </c>
      <c r="BD186" s="50">
        <v>892440.772757475</v>
      </c>
      <c r="BE186" s="50">
        <v>892440.77275747515</v>
      </c>
      <c r="BF186" s="50">
        <v>0</v>
      </c>
      <c r="BG186" s="50">
        <v>867562</v>
      </c>
      <c r="BH186" s="50">
        <v>740230</v>
      </c>
      <c r="BI186" s="50">
        <v>765108.772757475</v>
      </c>
      <c r="BJ186" s="50">
        <v>3787.6671918686884</v>
      </c>
      <c r="BK186" s="50">
        <v>3603.4611301435411</v>
      </c>
      <c r="BL186" s="50">
        <v>0.051119203197235417</v>
      </c>
      <c r="BM186" s="50">
        <v>0</v>
      </c>
      <c r="BN186" s="50">
        <v>0</v>
      </c>
      <c r="BO186" s="50">
        <v>892440.772757475</v>
      </c>
      <c r="BP186" s="50">
        <v>4388.1622413736386</v>
      </c>
      <c r="BQ186" s="50" t="s">
        <v>325</v>
      </c>
      <c r="BR186" s="50">
        <v>4418.0236275122525</v>
      </c>
      <c r="BS186" s="50">
        <v>0.048737918025175686</v>
      </c>
      <c r="BT186" s="50">
        <v>-1842.3999999999999</v>
      </c>
      <c r="BU186" s="50">
        <v>890598.372757475</v>
      </c>
      <c r="BV186" s="50">
        <v>-2020</v>
      </c>
      <c r="BW186" s="50">
        <v>888578.372757475</v>
      </c>
      <c r="BX186" s="50">
        <v>6032</v>
      </c>
      <c r="BY186" s="50">
        <v>882546.372757475</v>
      </c>
      <c r="CA186" s="511">
        <f>BO186-BX186</f>
        <v>886408.772757475</v>
      </c>
      <c r="CB186" s="511">
        <f>IF(E186&gt;0,CA186,0)</f>
        <v>886408.772757475</v>
      </c>
      <c r="CC186" s="511">
        <f>IF(F186&gt;0,CA186,0)</f>
        <v>0</v>
      </c>
      <c r="CE186" s="40">
        <v>8733384</v>
      </c>
      <c r="CF186" s="50">
        <v>892440.772757475</v>
      </c>
    </row>
    <row r="187" spans="1:84">
      <c r="A187" s="40">
        <v>137924</v>
      </c>
      <c r="B187" s="40">
        <v>8734602</v>
      </c>
      <c r="C187" s="40" t="s">
        <v>259</v>
      </c>
      <c r="D187" s="507">
        <v>910</v>
      </c>
      <c r="E187" s="507">
        <v>0</v>
      </c>
      <c r="F187" s="507">
        <v>910</v>
      </c>
      <c r="G187" s="50">
        <v>0</v>
      </c>
      <c r="H187" s="50">
        <v>2503872</v>
      </c>
      <c r="I187" s="50">
        <v>1830096</v>
      </c>
      <c r="J187" s="50">
        <v>0</v>
      </c>
      <c r="K187" s="50">
        <v>38069.999999999993</v>
      </c>
      <c r="L187" s="50">
        <v>0</v>
      </c>
      <c r="M187" s="50">
        <v>83905.00000000032</v>
      </c>
      <c r="N187" s="50">
        <v>0</v>
      </c>
      <c r="O187" s="50">
        <v>0</v>
      </c>
      <c r="P187" s="50">
        <v>0</v>
      </c>
      <c r="Q187" s="50">
        <v>0</v>
      </c>
      <c r="R187" s="50">
        <v>0</v>
      </c>
      <c r="S187" s="50">
        <v>0</v>
      </c>
      <c r="T187" s="50">
        <v>28800</v>
      </c>
      <c r="U187" s="50">
        <v>18275.000000000018</v>
      </c>
      <c r="V187" s="50">
        <v>7140.0000000000073</v>
      </c>
      <c r="W187" s="50">
        <v>0</v>
      </c>
      <c r="X187" s="50">
        <v>0</v>
      </c>
      <c r="Y187" s="50">
        <v>5339.9999999999973</v>
      </c>
      <c r="Z187" s="50">
        <v>0</v>
      </c>
      <c r="AA187" s="50">
        <v>18360.000000000018</v>
      </c>
      <c r="AB187" s="50">
        <v>0</v>
      </c>
      <c r="AC187" s="50">
        <v>0</v>
      </c>
      <c r="AD187" s="50">
        <v>202840.56318803379</v>
      </c>
      <c r="AE187" s="50">
        <v>0</v>
      </c>
      <c r="AF187" s="50">
        <v>0</v>
      </c>
      <c r="AG187" s="50">
        <v>121300</v>
      </c>
      <c r="AH187" s="50">
        <v>0</v>
      </c>
      <c r="AI187" s="50">
        <v>0</v>
      </c>
      <c r="AJ187" s="50">
        <v>0</v>
      </c>
      <c r="AK187" s="50">
        <v>31803</v>
      </c>
      <c r="AL187" s="50">
        <v>0</v>
      </c>
      <c r="AM187" s="50">
        <v>0</v>
      </c>
      <c r="AN187" s="50">
        <v>0</v>
      </c>
      <c r="AO187" s="50">
        <v>0</v>
      </c>
      <c r="AP187" s="50">
        <v>0</v>
      </c>
      <c r="AQ187" s="50">
        <v>0</v>
      </c>
      <c r="AR187" s="50">
        <v>0</v>
      </c>
      <c r="AS187" s="50">
        <v>0</v>
      </c>
      <c r="AT187" s="50">
        <v>4333968</v>
      </c>
      <c r="AU187" s="50">
        <v>402730.56318803417</v>
      </c>
      <c r="AV187" s="50">
        <v>153103</v>
      </c>
      <c r="AW187" s="50">
        <v>318711.18611964263</v>
      </c>
      <c r="AX187" s="50">
        <v>4889801.5631880341</v>
      </c>
      <c r="AY187" s="50">
        <v>4857998.5631880341</v>
      </c>
      <c r="AZ187" s="50">
        <v>5525</v>
      </c>
      <c r="BA187" s="50">
        <v>5027750</v>
      </c>
      <c r="BB187" s="50">
        <v>0</v>
      </c>
      <c r="BC187" s="50">
        <v>169751.43681196589</v>
      </c>
      <c r="BD187" s="50">
        <v>5059553</v>
      </c>
      <c r="BE187" s="50">
        <v>0</v>
      </c>
      <c r="BF187" s="50">
        <v>5059553</v>
      </c>
      <c r="BG187" s="50">
        <v>5059553</v>
      </c>
      <c r="BH187" s="50">
        <v>4906450</v>
      </c>
      <c r="BI187" s="50">
        <v>4906450</v>
      </c>
      <c r="BJ187" s="50">
        <v>5391.7032967032965</v>
      </c>
      <c r="BK187" s="50">
        <v>5280.3718091009987</v>
      </c>
      <c r="BL187" s="50">
        <v>0.021084024312532711</v>
      </c>
      <c r="BM187" s="50">
        <v>0</v>
      </c>
      <c r="BN187" s="50">
        <v>0</v>
      </c>
      <c r="BO187" s="50">
        <v>5059553</v>
      </c>
      <c r="BP187" s="50">
        <v>5525</v>
      </c>
      <c r="BQ187" s="50" t="s">
        <v>325</v>
      </c>
      <c r="BR187" s="50">
        <v>5559.9483516483515</v>
      </c>
      <c r="BS187" s="50">
        <v>0.02011833398602092</v>
      </c>
      <c r="BT187" s="50">
        <v>0</v>
      </c>
      <c r="BU187" s="50">
        <v>5059553</v>
      </c>
      <c r="BV187" s="50">
        <v>0</v>
      </c>
      <c r="BW187" s="50">
        <v>5059553</v>
      </c>
      <c r="BX187" s="50">
        <v>31803</v>
      </c>
      <c r="BY187" s="50">
        <v>5027750</v>
      </c>
      <c r="CA187" s="511">
        <f>BO187-BX187</f>
        <v>5027750</v>
      </c>
      <c r="CB187" s="511">
        <f>IF(E187&gt;0,CA187,0)</f>
        <v>0</v>
      </c>
      <c r="CC187" s="511">
        <f>IF(F187&gt;0,CA187,0)</f>
        <v>5027750</v>
      </c>
      <c r="CE187" s="40">
        <v>8734602</v>
      </c>
      <c r="CF187" s="50">
        <v>5059553</v>
      </c>
    </row>
    <row r="188" spans="1:84">
      <c r="A188" s="40">
        <v>110888</v>
      </c>
      <c r="B188" s="40">
        <v>8735200</v>
      </c>
      <c r="C188" s="40" t="s">
        <v>144</v>
      </c>
      <c r="D188" s="507">
        <v>175</v>
      </c>
      <c r="E188" s="507">
        <v>175</v>
      </c>
      <c r="F188" s="507">
        <v>0</v>
      </c>
      <c r="G188" s="50">
        <v>562975</v>
      </c>
      <c r="H188" s="50">
        <v>0</v>
      </c>
      <c r="I188" s="50">
        <v>0</v>
      </c>
      <c r="J188" s="50">
        <v>8460.0000000000109</v>
      </c>
      <c r="K188" s="50">
        <v>0</v>
      </c>
      <c r="L188" s="50">
        <v>11799.999999999971</v>
      </c>
      <c r="M188" s="50">
        <v>0</v>
      </c>
      <c r="N188" s="50">
        <v>0</v>
      </c>
      <c r="O188" s="50">
        <v>0</v>
      </c>
      <c r="P188" s="50">
        <v>0</v>
      </c>
      <c r="Q188" s="50">
        <v>0</v>
      </c>
      <c r="R188" s="50">
        <v>0</v>
      </c>
      <c r="S188" s="50">
        <v>0</v>
      </c>
      <c r="T188" s="50">
        <v>0</v>
      </c>
      <c r="U188" s="50">
        <v>0</v>
      </c>
      <c r="V188" s="50">
        <v>0</v>
      </c>
      <c r="W188" s="50">
        <v>0</v>
      </c>
      <c r="X188" s="50">
        <v>0</v>
      </c>
      <c r="Y188" s="50">
        <v>0</v>
      </c>
      <c r="Z188" s="50">
        <v>0</v>
      </c>
      <c r="AA188" s="50">
        <v>0</v>
      </c>
      <c r="AB188" s="50">
        <v>0</v>
      </c>
      <c r="AC188" s="50">
        <v>47511.36363636364</v>
      </c>
      <c r="AD188" s="50">
        <v>0</v>
      </c>
      <c r="AE188" s="50">
        <v>462.50000000000779</v>
      </c>
      <c r="AF188" s="50">
        <v>0</v>
      </c>
      <c r="AG188" s="50">
        <v>121300</v>
      </c>
      <c r="AH188" s="50">
        <v>0</v>
      </c>
      <c r="AI188" s="50">
        <v>0</v>
      </c>
      <c r="AJ188" s="50">
        <v>0</v>
      </c>
      <c r="AK188" s="50">
        <v>3302</v>
      </c>
      <c r="AL188" s="50">
        <v>0</v>
      </c>
      <c r="AM188" s="50">
        <v>0</v>
      </c>
      <c r="AN188" s="50">
        <v>0</v>
      </c>
      <c r="AO188" s="50">
        <v>0</v>
      </c>
      <c r="AP188" s="50">
        <v>0</v>
      </c>
      <c r="AQ188" s="50">
        <v>0</v>
      </c>
      <c r="AR188" s="50">
        <v>0</v>
      </c>
      <c r="AS188" s="50">
        <v>0</v>
      </c>
      <c r="AT188" s="50">
        <v>562975</v>
      </c>
      <c r="AU188" s="50">
        <v>68233.863636363632</v>
      </c>
      <c r="AV188" s="50">
        <v>124602</v>
      </c>
      <c r="AW188" s="50">
        <v>43593.721090909094</v>
      </c>
      <c r="AX188" s="50">
        <v>755810.86363636365</v>
      </c>
      <c r="AY188" s="50">
        <v>752508.86363636365</v>
      </c>
      <c r="AZ188" s="50">
        <v>4265</v>
      </c>
      <c r="BA188" s="50">
        <v>746375</v>
      </c>
      <c r="BB188" s="50">
        <v>0</v>
      </c>
      <c r="BC188" s="50">
        <v>0</v>
      </c>
      <c r="BD188" s="50">
        <v>755810.86363636365</v>
      </c>
      <c r="BE188" s="50">
        <v>755810.86363636365</v>
      </c>
      <c r="BF188" s="50">
        <v>0</v>
      </c>
      <c r="BG188" s="50">
        <v>749677</v>
      </c>
      <c r="BH188" s="50">
        <v>625075</v>
      </c>
      <c r="BI188" s="50">
        <v>631208.86363636365</v>
      </c>
      <c r="BJ188" s="50">
        <v>3606.9077922077922</v>
      </c>
      <c r="BK188" s="50">
        <v>3495.1850608187137</v>
      </c>
      <c r="BL188" s="50">
        <v>0.031964754210441863</v>
      </c>
      <c r="BM188" s="50">
        <v>0</v>
      </c>
      <c r="BN188" s="50">
        <v>0</v>
      </c>
      <c r="BO188" s="50">
        <v>755810.86363636365</v>
      </c>
      <c r="BP188" s="50">
        <v>4300.0506493506491</v>
      </c>
      <c r="BQ188" s="50" t="s">
        <v>325</v>
      </c>
      <c r="BR188" s="50">
        <v>4318.9192207792212</v>
      </c>
      <c r="BS188" s="50">
        <v>0.022507298889120397</v>
      </c>
      <c r="BT188" s="50">
        <v>-1518.6999999999998</v>
      </c>
      <c r="BU188" s="50">
        <v>754292.16363636369</v>
      </c>
      <c r="BV188" s="50">
        <v>-1750</v>
      </c>
      <c r="BW188" s="50">
        <v>752542.16363636369</v>
      </c>
      <c r="BX188" s="50">
        <v>3302</v>
      </c>
      <c r="BY188" s="50">
        <v>749240.16363636369</v>
      </c>
      <c r="CA188" s="511">
        <f>BO188-BX188</f>
        <v>752508.86363636365</v>
      </c>
      <c r="CB188" s="511">
        <f>IF(E188&gt;0,CA188,0)</f>
        <v>752508.86363636365</v>
      </c>
      <c r="CC188" s="511">
        <f>IF(F188&gt;0,CA188,0)</f>
        <v>0</v>
      </c>
      <c r="CE188" s="40">
        <v>8735200</v>
      </c>
      <c r="CF188" s="50">
        <v>755810.86363636365</v>
      </c>
    </row>
    <row r="189" spans="1:84">
      <c r="A189" s="40">
        <v>137305</v>
      </c>
      <c r="B189" s="40">
        <v>8734064</v>
      </c>
      <c r="C189" s="40" t="s">
        <v>257</v>
      </c>
      <c r="D189" s="507">
        <v>1447</v>
      </c>
      <c r="E189" s="507">
        <v>0</v>
      </c>
      <c r="F189" s="507">
        <v>1447</v>
      </c>
      <c r="G189" s="50">
        <v>0</v>
      </c>
      <c r="H189" s="50">
        <v>3914568</v>
      </c>
      <c r="I189" s="50">
        <v>2985408</v>
      </c>
      <c r="J189" s="50">
        <v>0</v>
      </c>
      <c r="K189" s="50">
        <v>91650.000000000087</v>
      </c>
      <c r="L189" s="50">
        <v>0</v>
      </c>
      <c r="M189" s="50">
        <v>207600</v>
      </c>
      <c r="N189" s="50">
        <v>0</v>
      </c>
      <c r="O189" s="50">
        <v>0</v>
      </c>
      <c r="P189" s="50">
        <v>0</v>
      </c>
      <c r="Q189" s="50">
        <v>0</v>
      </c>
      <c r="R189" s="50">
        <v>0</v>
      </c>
      <c r="S189" s="50">
        <v>0</v>
      </c>
      <c r="T189" s="50">
        <v>640.88581314878934</v>
      </c>
      <c r="U189" s="50">
        <v>1276.7647058823538</v>
      </c>
      <c r="V189" s="50">
        <v>595.8235294117643</v>
      </c>
      <c r="W189" s="50">
        <v>2603.598615916957</v>
      </c>
      <c r="X189" s="50">
        <v>0</v>
      </c>
      <c r="Y189" s="50">
        <v>0</v>
      </c>
      <c r="Z189" s="50">
        <v>0</v>
      </c>
      <c r="AA189" s="50">
        <v>19889.999999999985</v>
      </c>
      <c r="AB189" s="50">
        <v>0</v>
      </c>
      <c r="AC189" s="50">
        <v>0</v>
      </c>
      <c r="AD189" s="50">
        <v>572336.67667857721</v>
      </c>
      <c r="AE189" s="50">
        <v>0</v>
      </c>
      <c r="AF189" s="50">
        <v>0</v>
      </c>
      <c r="AG189" s="50">
        <v>121300</v>
      </c>
      <c r="AH189" s="50">
        <v>0</v>
      </c>
      <c r="AI189" s="50">
        <v>0</v>
      </c>
      <c r="AJ189" s="50">
        <v>0</v>
      </c>
      <c r="AK189" s="50">
        <v>43011</v>
      </c>
      <c r="AL189" s="50">
        <v>0</v>
      </c>
      <c r="AM189" s="50">
        <v>0</v>
      </c>
      <c r="AN189" s="50">
        <v>0</v>
      </c>
      <c r="AO189" s="50">
        <v>0</v>
      </c>
      <c r="AP189" s="50">
        <v>0</v>
      </c>
      <c r="AQ189" s="50">
        <v>0</v>
      </c>
      <c r="AR189" s="50">
        <v>0</v>
      </c>
      <c r="AS189" s="50">
        <v>0</v>
      </c>
      <c r="AT189" s="50">
        <v>6899976</v>
      </c>
      <c r="AU189" s="50">
        <v>896593.74934293726</v>
      </c>
      <c r="AV189" s="50">
        <v>164311</v>
      </c>
      <c r="AW189" s="50">
        <v>538333.7449556425</v>
      </c>
      <c r="AX189" s="50">
        <v>7960880.749342937</v>
      </c>
      <c r="AY189" s="50">
        <v>7917869.749342937</v>
      </c>
      <c r="AZ189" s="50">
        <v>5525</v>
      </c>
      <c r="BA189" s="50">
        <v>7994675</v>
      </c>
      <c r="BB189" s="50">
        <v>0</v>
      </c>
      <c r="BC189" s="50">
        <v>76805.250657062978</v>
      </c>
      <c r="BD189" s="50">
        <v>8037686</v>
      </c>
      <c r="BE189" s="50">
        <v>0</v>
      </c>
      <c r="BF189" s="50">
        <v>8037686.0000000009</v>
      </c>
      <c r="BG189" s="50">
        <v>8037686</v>
      </c>
      <c r="BH189" s="50">
        <v>7873375</v>
      </c>
      <c r="BI189" s="50">
        <v>7873375</v>
      </c>
      <c r="BJ189" s="50">
        <v>5441.1713890808569</v>
      </c>
      <c r="BK189" s="50">
        <v>5331.9178082191784</v>
      </c>
      <c r="BL189" s="50">
        <v>0.020490484810786764</v>
      </c>
      <c r="BM189" s="50">
        <v>0</v>
      </c>
      <c r="BN189" s="50">
        <v>0</v>
      </c>
      <c r="BO189" s="50">
        <v>8037686</v>
      </c>
      <c r="BP189" s="50">
        <v>5525</v>
      </c>
      <c r="BQ189" s="50" t="s">
        <v>325</v>
      </c>
      <c r="BR189" s="50">
        <v>5554.7242570836215</v>
      </c>
      <c r="BS189" s="50">
        <v>0.020252637794295092</v>
      </c>
      <c r="BT189" s="50">
        <v>0</v>
      </c>
      <c r="BU189" s="50">
        <v>8037686</v>
      </c>
      <c r="BV189" s="50">
        <v>0</v>
      </c>
      <c r="BW189" s="50">
        <v>8037686</v>
      </c>
      <c r="BX189" s="50">
        <v>43011</v>
      </c>
      <c r="BY189" s="50">
        <v>7994675</v>
      </c>
      <c r="CA189" s="511">
        <f>BO189-BX189</f>
        <v>7994675</v>
      </c>
      <c r="CB189" s="511">
        <f>IF(E189&gt;0,CA189,0)</f>
        <v>0</v>
      </c>
      <c r="CC189" s="511">
        <f>IF(F189&gt;0,CA189,0)</f>
        <v>7994675</v>
      </c>
      <c r="CE189" s="40">
        <v>8734064</v>
      </c>
      <c r="CF189" s="50">
        <v>8037686</v>
      </c>
    </row>
    <row r="190" spans="1:84">
      <c r="A190" s="40">
        <v>144289</v>
      </c>
      <c r="B190" s="40">
        <v>8733072</v>
      </c>
      <c r="C190" s="40" t="s">
        <v>223</v>
      </c>
      <c r="D190" s="507">
        <v>360</v>
      </c>
      <c r="E190" s="507">
        <v>360</v>
      </c>
      <c r="F190" s="507">
        <v>0</v>
      </c>
      <c r="G190" s="50">
        <v>1158120</v>
      </c>
      <c r="H190" s="50">
        <v>0</v>
      </c>
      <c r="I190" s="50">
        <v>0</v>
      </c>
      <c r="J190" s="50">
        <v>54049.99999999992</v>
      </c>
      <c r="K190" s="50">
        <v>0</v>
      </c>
      <c r="L190" s="50">
        <v>74339.999999999985</v>
      </c>
      <c r="M190" s="50">
        <v>0</v>
      </c>
      <c r="N190" s="50">
        <v>6636.8715083798843</v>
      </c>
      <c r="O190" s="50">
        <v>22806.703910614535</v>
      </c>
      <c r="P190" s="50">
        <v>28297.20670391064</v>
      </c>
      <c r="Q190" s="50">
        <v>16189.944134078209</v>
      </c>
      <c r="R190" s="50">
        <v>0</v>
      </c>
      <c r="S190" s="50">
        <v>0</v>
      </c>
      <c r="T190" s="50">
        <v>0</v>
      </c>
      <c r="U190" s="50">
        <v>0</v>
      </c>
      <c r="V190" s="50">
        <v>0</v>
      </c>
      <c r="W190" s="50">
        <v>0</v>
      </c>
      <c r="X190" s="50">
        <v>0</v>
      </c>
      <c r="Y190" s="50">
        <v>0</v>
      </c>
      <c r="Z190" s="50">
        <v>54430.985915492973</v>
      </c>
      <c r="AA190" s="50">
        <v>0</v>
      </c>
      <c r="AB190" s="50">
        <v>0</v>
      </c>
      <c r="AC190" s="50">
        <v>122706.88524590165</v>
      </c>
      <c r="AD190" s="50">
        <v>0</v>
      </c>
      <c r="AE190" s="50">
        <v>0</v>
      </c>
      <c r="AF190" s="50">
        <v>0</v>
      </c>
      <c r="AG190" s="50">
        <v>121300</v>
      </c>
      <c r="AH190" s="50">
        <v>0</v>
      </c>
      <c r="AI190" s="50">
        <v>0</v>
      </c>
      <c r="AJ190" s="50">
        <v>0</v>
      </c>
      <c r="AK190" s="50">
        <v>7800.8</v>
      </c>
      <c r="AL190" s="50">
        <v>0</v>
      </c>
      <c r="AM190" s="50">
        <v>0</v>
      </c>
      <c r="AN190" s="50">
        <v>0</v>
      </c>
      <c r="AO190" s="50">
        <v>0</v>
      </c>
      <c r="AP190" s="50">
        <v>0</v>
      </c>
      <c r="AQ190" s="50">
        <v>0</v>
      </c>
      <c r="AR190" s="50">
        <v>0</v>
      </c>
      <c r="AS190" s="50">
        <v>0</v>
      </c>
      <c r="AT190" s="50">
        <v>1158120</v>
      </c>
      <c r="AU190" s="50">
        <v>379458.59741837782</v>
      </c>
      <c r="AV190" s="50">
        <v>129100.8</v>
      </c>
      <c r="AW190" s="50">
        <v>155263.43226073816</v>
      </c>
      <c r="AX190" s="50">
        <v>1666679.3974183779</v>
      </c>
      <c r="AY190" s="50">
        <v>1658878.5974183779</v>
      </c>
      <c r="AZ190" s="50">
        <v>4265</v>
      </c>
      <c r="BA190" s="50">
        <v>1535400</v>
      </c>
      <c r="BB190" s="50">
        <v>0</v>
      </c>
      <c r="BC190" s="50">
        <v>0</v>
      </c>
      <c r="BD190" s="50">
        <v>1666679.3974183779</v>
      </c>
      <c r="BE190" s="50">
        <v>1666679.3974183782</v>
      </c>
      <c r="BF190" s="50">
        <v>0</v>
      </c>
      <c r="BG190" s="50">
        <v>1543200.8</v>
      </c>
      <c r="BH190" s="50">
        <v>1414100</v>
      </c>
      <c r="BI190" s="50">
        <v>1537578.5974183779</v>
      </c>
      <c r="BJ190" s="50">
        <v>4271.0516594954943</v>
      </c>
      <c r="BK190" s="50">
        <v>4109.97046532258</v>
      </c>
      <c r="BL190" s="50">
        <v>0.039192786306378374</v>
      </c>
      <c r="BM190" s="50">
        <v>0</v>
      </c>
      <c r="BN190" s="50">
        <v>0</v>
      </c>
      <c r="BO190" s="50">
        <v>1666679.3974183779</v>
      </c>
      <c r="BP190" s="50">
        <v>4607.9961039399386</v>
      </c>
      <c r="BQ190" s="50" t="s">
        <v>325</v>
      </c>
      <c r="BR190" s="50">
        <v>4629.664992828828</v>
      </c>
      <c r="BS190" s="50">
        <v>0.038736540474534786</v>
      </c>
      <c r="BT190" s="50">
        <v>0</v>
      </c>
      <c r="BU190" s="50">
        <v>1666679.3974183779</v>
      </c>
      <c r="BV190" s="50">
        <v>0</v>
      </c>
      <c r="BW190" s="50">
        <v>1666679.3974183779</v>
      </c>
      <c r="BX190" s="50">
        <v>7800.8</v>
      </c>
      <c r="BY190" s="50">
        <v>1658878.5974183779</v>
      </c>
      <c r="CA190" s="511">
        <f>BO190-BX190</f>
        <v>1658878.5974183779</v>
      </c>
      <c r="CB190" s="511">
        <f>IF(E190&gt;0,CA190,0)</f>
        <v>1658878.5974183779</v>
      </c>
      <c r="CC190" s="511">
        <f>IF(F190&gt;0,CA190,0)</f>
        <v>0</v>
      </c>
      <c r="CE190" s="40">
        <v>8733072</v>
      </c>
      <c r="CF190" s="50">
        <v>1666679.3974183779</v>
      </c>
    </row>
    <row r="191" spans="1:84">
      <c r="A191" s="40">
        <v>147384</v>
      </c>
      <c r="B191" s="40">
        <v>8733366</v>
      </c>
      <c r="C191" s="40" t="s">
        <v>227</v>
      </c>
      <c r="D191" s="507">
        <v>275</v>
      </c>
      <c r="E191" s="507">
        <v>275</v>
      </c>
      <c r="F191" s="507">
        <v>0</v>
      </c>
      <c r="G191" s="50">
        <v>884675</v>
      </c>
      <c r="H191" s="50">
        <v>0</v>
      </c>
      <c r="I191" s="50">
        <v>0</v>
      </c>
      <c r="J191" s="50">
        <v>35250.000000000036</v>
      </c>
      <c r="K191" s="50">
        <v>0</v>
      </c>
      <c r="L191" s="50">
        <v>44839.999999999942</v>
      </c>
      <c r="M191" s="50">
        <v>0</v>
      </c>
      <c r="N191" s="50">
        <v>14299.999999999978</v>
      </c>
      <c r="O191" s="50">
        <v>26459.999999999975</v>
      </c>
      <c r="P191" s="50">
        <v>0</v>
      </c>
      <c r="Q191" s="50">
        <v>0</v>
      </c>
      <c r="R191" s="50">
        <v>0</v>
      </c>
      <c r="S191" s="50">
        <v>1279.9999999999995</v>
      </c>
      <c r="T191" s="50">
        <v>0</v>
      </c>
      <c r="U191" s="50">
        <v>0</v>
      </c>
      <c r="V191" s="50">
        <v>0</v>
      </c>
      <c r="W191" s="50">
        <v>0</v>
      </c>
      <c r="X191" s="50">
        <v>0</v>
      </c>
      <c r="Y191" s="50">
        <v>0</v>
      </c>
      <c r="Z191" s="50">
        <v>36933.40163934428</v>
      </c>
      <c r="AA191" s="50">
        <v>0</v>
      </c>
      <c r="AB191" s="50">
        <v>0</v>
      </c>
      <c r="AC191" s="50">
        <v>81699.530516431929</v>
      </c>
      <c r="AD191" s="50">
        <v>0</v>
      </c>
      <c r="AE191" s="50">
        <v>2312.5000000000041</v>
      </c>
      <c r="AF191" s="50">
        <v>0</v>
      </c>
      <c r="AG191" s="50">
        <v>121300</v>
      </c>
      <c r="AH191" s="50">
        <v>0</v>
      </c>
      <c r="AI191" s="50">
        <v>0</v>
      </c>
      <c r="AJ191" s="50">
        <v>0</v>
      </c>
      <c r="AK191" s="50">
        <v>8969.2</v>
      </c>
      <c r="AL191" s="50">
        <v>0</v>
      </c>
      <c r="AM191" s="50">
        <v>0</v>
      </c>
      <c r="AN191" s="50">
        <v>0</v>
      </c>
      <c r="AO191" s="50">
        <v>0</v>
      </c>
      <c r="AP191" s="50">
        <v>0</v>
      </c>
      <c r="AQ191" s="50">
        <v>0</v>
      </c>
      <c r="AR191" s="50">
        <v>0</v>
      </c>
      <c r="AS191" s="50">
        <v>0</v>
      </c>
      <c r="AT191" s="50">
        <v>884675</v>
      </c>
      <c r="AU191" s="50">
        <v>243075.43215577613</v>
      </c>
      <c r="AV191" s="50">
        <v>130269.2</v>
      </c>
      <c r="AW191" s="50">
        <v>103302.0375962441</v>
      </c>
      <c r="AX191" s="50">
        <v>1258019.632155776</v>
      </c>
      <c r="AY191" s="50">
        <v>1249050.4321557761</v>
      </c>
      <c r="AZ191" s="50">
        <v>4265</v>
      </c>
      <c r="BA191" s="50">
        <v>1172875</v>
      </c>
      <c r="BB191" s="50">
        <v>0</v>
      </c>
      <c r="BC191" s="50">
        <v>0</v>
      </c>
      <c r="BD191" s="50">
        <v>1258019.632155776</v>
      </c>
      <c r="BE191" s="50">
        <v>1258019.6321557763</v>
      </c>
      <c r="BF191" s="50">
        <v>0</v>
      </c>
      <c r="BG191" s="50">
        <v>1181844.2</v>
      </c>
      <c r="BH191" s="50">
        <v>1051575</v>
      </c>
      <c r="BI191" s="50">
        <v>1127750.4321557761</v>
      </c>
      <c r="BJ191" s="50">
        <v>4100.91066238464</v>
      </c>
      <c r="BK191" s="50">
        <v>3941.9413872483224</v>
      </c>
      <c r="BL191" s="50">
        <v>0.040327660794390055</v>
      </c>
      <c r="BM191" s="50">
        <v>0</v>
      </c>
      <c r="BN191" s="50">
        <v>0</v>
      </c>
      <c r="BO191" s="50">
        <v>1258019.632155776</v>
      </c>
      <c r="BP191" s="50">
        <v>4542.0015714755491</v>
      </c>
      <c r="BQ191" s="50" t="s">
        <v>325</v>
      </c>
      <c r="BR191" s="50">
        <v>4574.616844202822</v>
      </c>
      <c r="BS191" s="50">
        <v>0.044650978473335545</v>
      </c>
      <c r="BT191" s="50">
        <v>0</v>
      </c>
      <c r="BU191" s="50">
        <v>1258019.632155776</v>
      </c>
      <c r="BV191" s="50">
        <v>0</v>
      </c>
      <c r="BW191" s="50">
        <v>1258019.632155776</v>
      </c>
      <c r="BX191" s="50">
        <v>8969.2</v>
      </c>
      <c r="BY191" s="50">
        <v>1249050.4321557761</v>
      </c>
      <c r="CA191" s="511">
        <f>BO191-BX191</f>
        <v>1249050.4321557761</v>
      </c>
      <c r="CB191" s="511">
        <f>IF(E191&gt;0,CA191,0)</f>
        <v>1249050.4321557761</v>
      </c>
      <c r="CC191" s="511">
        <f>IF(F191&gt;0,CA191,0)</f>
        <v>0</v>
      </c>
      <c r="CE191" s="40">
        <v>8733366</v>
      </c>
      <c r="CF191" s="50">
        <v>1258019.632155776</v>
      </c>
    </row>
    <row r="192" spans="1:84">
      <c r="A192" s="40">
        <v>146965</v>
      </c>
      <c r="B192" s="40">
        <v>8732086</v>
      </c>
      <c r="C192" s="40" t="s">
        <v>190</v>
      </c>
      <c r="D192" s="507">
        <v>119</v>
      </c>
      <c r="E192" s="507">
        <v>119</v>
      </c>
      <c r="F192" s="507">
        <v>0</v>
      </c>
      <c r="G192" s="50">
        <v>382823</v>
      </c>
      <c r="H192" s="50">
        <v>0</v>
      </c>
      <c r="I192" s="50">
        <v>0</v>
      </c>
      <c r="J192" s="50">
        <v>13630.00000000002</v>
      </c>
      <c r="K192" s="50">
        <v>0</v>
      </c>
      <c r="L192" s="50">
        <v>18289.999999999982</v>
      </c>
      <c r="M192" s="50">
        <v>0</v>
      </c>
      <c r="N192" s="50">
        <v>5719.9999999999955</v>
      </c>
      <c r="O192" s="50">
        <v>809.99999999999852</v>
      </c>
      <c r="P192" s="50">
        <v>0</v>
      </c>
      <c r="Q192" s="50">
        <v>0</v>
      </c>
      <c r="R192" s="50">
        <v>0</v>
      </c>
      <c r="S192" s="50">
        <v>0</v>
      </c>
      <c r="T192" s="50">
        <v>0</v>
      </c>
      <c r="U192" s="50">
        <v>0</v>
      </c>
      <c r="V192" s="50">
        <v>0</v>
      </c>
      <c r="W192" s="50">
        <v>0</v>
      </c>
      <c r="X192" s="50">
        <v>0</v>
      </c>
      <c r="Y192" s="50">
        <v>0</v>
      </c>
      <c r="Z192" s="50">
        <v>17725.590909090934</v>
      </c>
      <c r="AA192" s="50">
        <v>0</v>
      </c>
      <c r="AB192" s="50">
        <v>0</v>
      </c>
      <c r="AC192" s="50">
        <v>53047.798165137618</v>
      </c>
      <c r="AD192" s="50">
        <v>0</v>
      </c>
      <c r="AE192" s="50">
        <v>3570.5000000000041</v>
      </c>
      <c r="AF192" s="50">
        <v>0</v>
      </c>
      <c r="AG192" s="50">
        <v>121300</v>
      </c>
      <c r="AH192" s="50">
        <v>0</v>
      </c>
      <c r="AI192" s="50">
        <v>0</v>
      </c>
      <c r="AJ192" s="50">
        <v>0</v>
      </c>
      <c r="AK192" s="50">
        <v>7536.4</v>
      </c>
      <c r="AL192" s="50">
        <v>0</v>
      </c>
      <c r="AM192" s="50">
        <v>0</v>
      </c>
      <c r="AN192" s="50">
        <v>0</v>
      </c>
      <c r="AO192" s="50">
        <v>0</v>
      </c>
      <c r="AP192" s="50">
        <v>0</v>
      </c>
      <c r="AQ192" s="50">
        <v>0</v>
      </c>
      <c r="AR192" s="50">
        <v>0</v>
      </c>
      <c r="AS192" s="50">
        <v>0</v>
      </c>
      <c r="AT192" s="50">
        <v>382823</v>
      </c>
      <c r="AU192" s="50">
        <v>112793.88907422854</v>
      </c>
      <c r="AV192" s="50">
        <v>128836.4</v>
      </c>
      <c r="AW192" s="50">
        <v>42494.309700917423</v>
      </c>
      <c r="AX192" s="50">
        <v>624453.28907422849</v>
      </c>
      <c r="AY192" s="50">
        <v>616916.88907422847</v>
      </c>
      <c r="AZ192" s="50">
        <v>4265</v>
      </c>
      <c r="BA192" s="50">
        <v>507535</v>
      </c>
      <c r="BB192" s="50">
        <v>0</v>
      </c>
      <c r="BC192" s="50">
        <v>0</v>
      </c>
      <c r="BD192" s="50">
        <v>624453.28907422849</v>
      </c>
      <c r="BE192" s="50">
        <v>624453.28907422861</v>
      </c>
      <c r="BF192" s="50">
        <v>0</v>
      </c>
      <c r="BG192" s="50">
        <v>515071.4</v>
      </c>
      <c r="BH192" s="50">
        <v>386235</v>
      </c>
      <c r="BI192" s="50">
        <v>495616.88907422847</v>
      </c>
      <c r="BJ192" s="50">
        <v>4164.8478073464576</v>
      </c>
      <c r="BK192" s="50">
        <v>3875.1392052631572</v>
      </c>
      <c r="BL192" s="50">
        <v>0.07476082451175492</v>
      </c>
      <c r="BM192" s="50">
        <v>0</v>
      </c>
      <c r="BN192" s="50">
        <v>0</v>
      </c>
      <c r="BO192" s="50">
        <v>624453.28907422849</v>
      </c>
      <c r="BP192" s="50">
        <v>5184.1755384388944</v>
      </c>
      <c r="BQ192" s="50" t="s">
        <v>325</v>
      </c>
      <c r="BR192" s="50">
        <v>5247.50663087587</v>
      </c>
      <c r="BS192" s="50">
        <v>0.083337433445367148</v>
      </c>
      <c r="BT192" s="50">
        <v>0</v>
      </c>
      <c r="BU192" s="50">
        <v>624453.28907422849</v>
      </c>
      <c r="BV192" s="50">
        <v>0</v>
      </c>
      <c r="BW192" s="50">
        <v>624453.28907422849</v>
      </c>
      <c r="BX192" s="50">
        <v>7536.4</v>
      </c>
      <c r="BY192" s="50">
        <v>616916.88907422847</v>
      </c>
      <c r="CA192" s="511">
        <f>BO192-BX192</f>
        <v>616916.88907422847</v>
      </c>
      <c r="CB192" s="511">
        <f>IF(E192&gt;0,CA192,0)</f>
        <v>616916.88907422847</v>
      </c>
      <c r="CC192" s="511">
        <f>IF(F192&gt;0,CA192,0)</f>
        <v>0</v>
      </c>
      <c r="CE192" s="40">
        <v>8732086</v>
      </c>
      <c r="CF192" s="50">
        <v>624453.28907422849</v>
      </c>
    </row>
    <row r="193" spans="1:84">
      <c r="A193" s="40">
        <v>142034</v>
      </c>
      <c r="B193" s="40">
        <v>8732038</v>
      </c>
      <c r="C193" s="40" t="s">
        <v>166</v>
      </c>
      <c r="D193" s="507">
        <v>101</v>
      </c>
      <c r="E193" s="507">
        <v>101</v>
      </c>
      <c r="F193" s="507">
        <v>0</v>
      </c>
      <c r="G193" s="50">
        <v>324917</v>
      </c>
      <c r="H193" s="50">
        <v>0</v>
      </c>
      <c r="I193" s="50">
        <v>0</v>
      </c>
      <c r="J193" s="50">
        <v>19740.000000000007</v>
      </c>
      <c r="K193" s="50">
        <v>0</v>
      </c>
      <c r="L193" s="50">
        <v>25370.000000000018</v>
      </c>
      <c r="M193" s="50">
        <v>0</v>
      </c>
      <c r="N193" s="50">
        <v>4840.0000000000036</v>
      </c>
      <c r="O193" s="50">
        <v>8100</v>
      </c>
      <c r="P193" s="50">
        <v>0</v>
      </c>
      <c r="Q193" s="50">
        <v>0</v>
      </c>
      <c r="R193" s="50">
        <v>0</v>
      </c>
      <c r="S193" s="50">
        <v>0</v>
      </c>
      <c r="T193" s="50">
        <v>0</v>
      </c>
      <c r="U193" s="50">
        <v>0</v>
      </c>
      <c r="V193" s="50">
        <v>0</v>
      </c>
      <c r="W193" s="50">
        <v>0</v>
      </c>
      <c r="X193" s="50">
        <v>0</v>
      </c>
      <c r="Y193" s="50">
        <v>0</v>
      </c>
      <c r="Z193" s="50">
        <v>5636.0493827160471</v>
      </c>
      <c r="AA193" s="50">
        <v>0</v>
      </c>
      <c r="AB193" s="50">
        <v>0</v>
      </c>
      <c r="AC193" s="50">
        <v>47554.166666666679</v>
      </c>
      <c r="AD193" s="50">
        <v>0</v>
      </c>
      <c r="AE193" s="50">
        <v>2802.75</v>
      </c>
      <c r="AF193" s="50">
        <v>0</v>
      </c>
      <c r="AG193" s="50">
        <v>121300</v>
      </c>
      <c r="AH193" s="50">
        <v>0</v>
      </c>
      <c r="AI193" s="50">
        <v>0</v>
      </c>
      <c r="AJ193" s="50">
        <v>0</v>
      </c>
      <c r="AK193" s="50">
        <v>5681.8</v>
      </c>
      <c r="AL193" s="50">
        <v>0</v>
      </c>
      <c r="AM193" s="50">
        <v>0</v>
      </c>
      <c r="AN193" s="50">
        <v>0</v>
      </c>
      <c r="AO193" s="50">
        <v>0</v>
      </c>
      <c r="AP193" s="50">
        <v>0</v>
      </c>
      <c r="AQ193" s="50">
        <v>0</v>
      </c>
      <c r="AR193" s="50">
        <v>0</v>
      </c>
      <c r="AS193" s="50">
        <v>0</v>
      </c>
      <c r="AT193" s="50">
        <v>324917</v>
      </c>
      <c r="AU193" s="50">
        <v>114042.96604938275</v>
      </c>
      <c r="AV193" s="50">
        <v>126981.8</v>
      </c>
      <c r="AW193" s="50">
        <v>43356.486233333344</v>
      </c>
      <c r="AX193" s="50">
        <v>565941.76604938274</v>
      </c>
      <c r="AY193" s="50">
        <v>560259.9660493827</v>
      </c>
      <c r="AZ193" s="50">
        <v>4265</v>
      </c>
      <c r="BA193" s="50">
        <v>430765</v>
      </c>
      <c r="BB193" s="50">
        <v>0</v>
      </c>
      <c r="BC193" s="50">
        <v>0</v>
      </c>
      <c r="BD193" s="50">
        <v>565941.76604938274</v>
      </c>
      <c r="BE193" s="50">
        <v>565941.76604938274</v>
      </c>
      <c r="BF193" s="50">
        <v>0</v>
      </c>
      <c r="BG193" s="50">
        <v>436446.8</v>
      </c>
      <c r="BH193" s="50">
        <v>309465</v>
      </c>
      <c r="BI193" s="50">
        <v>438959.96604938275</v>
      </c>
      <c r="BJ193" s="50">
        <v>4346.1382777166609</v>
      </c>
      <c r="BK193" s="50">
        <v>4291.017957009346</v>
      </c>
      <c r="BL193" s="50">
        <v>0.012845511545174566</v>
      </c>
      <c r="BM193" s="50">
        <v>0.0071544884548254348</v>
      </c>
      <c r="BN193" s="50">
        <v>3100.703881720071</v>
      </c>
      <c r="BO193" s="50">
        <v>569042.46993110282</v>
      </c>
      <c r="BP193" s="50">
        <v>5577.8284151594335</v>
      </c>
      <c r="BQ193" s="50" t="s">
        <v>325</v>
      </c>
      <c r="BR193" s="50">
        <v>5634.0838607039886</v>
      </c>
      <c r="BS193" s="50">
        <v>0.028537212701462922</v>
      </c>
      <c r="BT193" s="50">
        <v>0</v>
      </c>
      <c r="BU193" s="50">
        <v>569042.46993110282</v>
      </c>
      <c r="BV193" s="50">
        <v>0</v>
      </c>
      <c r="BW193" s="50">
        <v>569042.46993110282</v>
      </c>
      <c r="BX193" s="50">
        <v>5681.8</v>
      </c>
      <c r="BY193" s="50">
        <v>563360.66993110278</v>
      </c>
      <c r="CA193" s="511">
        <f>BO193-BX193</f>
        <v>563360.66993110278</v>
      </c>
      <c r="CB193" s="511">
        <f>IF(E193&gt;0,CA193,0)</f>
        <v>563360.66993110278</v>
      </c>
      <c r="CC193" s="511">
        <f>IF(F193&gt;0,CA193,0)</f>
        <v>0</v>
      </c>
      <c r="CE193" s="40">
        <v>8732038</v>
      </c>
      <c r="CF193" s="50">
        <v>569042.46993110282</v>
      </c>
    </row>
    <row r="194" spans="1:84">
      <c r="A194" s="40">
        <v>110750</v>
      </c>
      <c r="B194" s="40">
        <v>8732317</v>
      </c>
      <c r="C194" s="40" t="s">
        <v>80</v>
      </c>
      <c r="D194" s="507">
        <v>618</v>
      </c>
      <c r="E194" s="507">
        <v>618</v>
      </c>
      <c r="F194" s="507">
        <v>0</v>
      </c>
      <c r="G194" s="50">
        <v>1988106</v>
      </c>
      <c r="H194" s="50">
        <v>0</v>
      </c>
      <c r="I194" s="50">
        <v>0</v>
      </c>
      <c r="J194" s="50">
        <v>41830.000000000065</v>
      </c>
      <c r="K194" s="50">
        <v>0</v>
      </c>
      <c r="L194" s="50">
        <v>53099.999999999985</v>
      </c>
      <c r="M194" s="50">
        <v>0</v>
      </c>
      <c r="N194" s="50">
        <v>4180.0000000000018</v>
      </c>
      <c r="O194" s="50">
        <v>3509.9999999999973</v>
      </c>
      <c r="P194" s="50">
        <v>840.0000000000008</v>
      </c>
      <c r="Q194" s="50">
        <v>0</v>
      </c>
      <c r="R194" s="50">
        <v>0</v>
      </c>
      <c r="S194" s="50">
        <v>0</v>
      </c>
      <c r="T194" s="50">
        <v>0</v>
      </c>
      <c r="U194" s="50">
        <v>0</v>
      </c>
      <c r="V194" s="50">
        <v>0</v>
      </c>
      <c r="W194" s="50">
        <v>0</v>
      </c>
      <c r="X194" s="50">
        <v>0</v>
      </c>
      <c r="Y194" s="50">
        <v>0</v>
      </c>
      <c r="Z194" s="50">
        <v>59070.112781954864</v>
      </c>
      <c r="AA194" s="50">
        <v>0</v>
      </c>
      <c r="AB194" s="50">
        <v>0</v>
      </c>
      <c r="AC194" s="50">
        <v>141417.49478079332</v>
      </c>
      <c r="AD194" s="50">
        <v>0</v>
      </c>
      <c r="AE194" s="50">
        <v>1834.4683954619024</v>
      </c>
      <c r="AF194" s="50">
        <v>0</v>
      </c>
      <c r="AG194" s="50">
        <v>121300</v>
      </c>
      <c r="AH194" s="50">
        <v>0</v>
      </c>
      <c r="AI194" s="50">
        <v>0</v>
      </c>
      <c r="AJ194" s="50">
        <v>0</v>
      </c>
      <c r="AK194" s="50">
        <v>68755.56</v>
      </c>
      <c r="AL194" s="50">
        <v>0</v>
      </c>
      <c r="AM194" s="50">
        <v>0</v>
      </c>
      <c r="AN194" s="50">
        <v>0</v>
      </c>
      <c r="AO194" s="50">
        <v>0</v>
      </c>
      <c r="AP194" s="50">
        <v>0</v>
      </c>
      <c r="AQ194" s="50">
        <v>0</v>
      </c>
      <c r="AR194" s="50">
        <v>0</v>
      </c>
      <c r="AS194" s="50">
        <v>0</v>
      </c>
      <c r="AT194" s="50">
        <v>1988106</v>
      </c>
      <c r="AU194" s="50">
        <v>305782.07595821016</v>
      </c>
      <c r="AV194" s="50">
        <v>190055.56</v>
      </c>
      <c r="AW194" s="50">
        <v>152673.58693903967</v>
      </c>
      <c r="AX194" s="50">
        <v>2483943.63595821</v>
      </c>
      <c r="AY194" s="50">
        <v>2415188.07595821</v>
      </c>
      <c r="AZ194" s="50">
        <v>4265</v>
      </c>
      <c r="BA194" s="50">
        <v>2635770</v>
      </c>
      <c r="BB194" s="50">
        <v>220581.92404178996</v>
      </c>
      <c r="BC194" s="50">
        <v>0</v>
      </c>
      <c r="BD194" s="50">
        <v>2704525.56</v>
      </c>
      <c r="BE194" s="50">
        <v>2704525.56</v>
      </c>
      <c r="BF194" s="50">
        <v>0</v>
      </c>
      <c r="BG194" s="50">
        <v>2704525.56</v>
      </c>
      <c r="BH194" s="50">
        <v>2514470</v>
      </c>
      <c r="BI194" s="50">
        <v>2514470</v>
      </c>
      <c r="BJ194" s="50">
        <v>4068.7216828478963</v>
      </c>
      <c r="BK194" s="50">
        <v>3981.1475409836066</v>
      </c>
      <c r="BL194" s="50">
        <v>0.021997210845055265</v>
      </c>
      <c r="BM194" s="50">
        <v>0</v>
      </c>
      <c r="BN194" s="50">
        <v>0</v>
      </c>
      <c r="BO194" s="50">
        <v>2704525.56</v>
      </c>
      <c r="BP194" s="50">
        <v>4265</v>
      </c>
      <c r="BQ194" s="50" t="s">
        <v>325</v>
      </c>
      <c r="BR194" s="50">
        <v>4376.2549514563107</v>
      </c>
      <c r="BS194" s="50">
        <v>0.018165193532530877</v>
      </c>
      <c r="BT194" s="50">
        <v>-5481.45</v>
      </c>
      <c r="BU194" s="50">
        <v>2699044.11</v>
      </c>
      <c r="BV194" s="50">
        <v>-6180</v>
      </c>
      <c r="BW194" s="50">
        <v>2692864.11</v>
      </c>
      <c r="BX194" s="50">
        <v>72088.41</v>
      </c>
      <c r="BY194" s="50">
        <v>2620775.6999999997</v>
      </c>
      <c r="CA194" s="511">
        <f>BO194-BX194</f>
        <v>2632437.15</v>
      </c>
      <c r="CB194" s="511">
        <f>IF(E194&gt;0,CA194,0)</f>
        <v>2632437.15</v>
      </c>
      <c r="CC194" s="511">
        <f>IF(F194&gt;0,CA194,0)</f>
        <v>0</v>
      </c>
      <c r="CE194" s="40">
        <v>8732317</v>
      </c>
      <c r="CF194" s="50">
        <v>2704525.56</v>
      </c>
    </row>
    <row r="195" spans="1:84">
      <c r="A195" s="40">
        <v>110839</v>
      </c>
      <c r="B195" s="40">
        <v>8733356</v>
      </c>
      <c r="C195" s="40" t="s">
        <v>130</v>
      </c>
      <c r="D195" s="507">
        <v>138</v>
      </c>
      <c r="E195" s="507">
        <v>138</v>
      </c>
      <c r="F195" s="507">
        <v>0</v>
      </c>
      <c r="G195" s="50">
        <v>443946</v>
      </c>
      <c r="H195" s="50">
        <v>0</v>
      </c>
      <c r="I195" s="50">
        <v>0</v>
      </c>
      <c r="J195" s="50">
        <v>16919.999999999978</v>
      </c>
      <c r="K195" s="50">
        <v>0</v>
      </c>
      <c r="L195" s="50">
        <v>21830.000000000036</v>
      </c>
      <c r="M195" s="50">
        <v>0</v>
      </c>
      <c r="N195" s="50">
        <v>439.99999999999983</v>
      </c>
      <c r="O195" s="50">
        <v>809.99999999999977</v>
      </c>
      <c r="P195" s="50">
        <v>0</v>
      </c>
      <c r="Q195" s="50">
        <v>0</v>
      </c>
      <c r="R195" s="50">
        <v>0</v>
      </c>
      <c r="S195" s="50">
        <v>0</v>
      </c>
      <c r="T195" s="50">
        <v>0</v>
      </c>
      <c r="U195" s="50">
        <v>0</v>
      </c>
      <c r="V195" s="50">
        <v>0</v>
      </c>
      <c r="W195" s="50">
        <v>0</v>
      </c>
      <c r="X195" s="50">
        <v>0</v>
      </c>
      <c r="Y195" s="50">
        <v>0</v>
      </c>
      <c r="Z195" s="50">
        <v>16089.047619047593</v>
      </c>
      <c r="AA195" s="50">
        <v>0</v>
      </c>
      <c r="AB195" s="50">
        <v>0</v>
      </c>
      <c r="AC195" s="50">
        <v>47887.086614173226</v>
      </c>
      <c r="AD195" s="50">
        <v>0</v>
      </c>
      <c r="AE195" s="50">
        <v>8991.0000000000473</v>
      </c>
      <c r="AF195" s="50">
        <v>0</v>
      </c>
      <c r="AG195" s="50">
        <v>121300</v>
      </c>
      <c r="AH195" s="50">
        <v>0</v>
      </c>
      <c r="AI195" s="50">
        <v>0</v>
      </c>
      <c r="AJ195" s="50">
        <v>0</v>
      </c>
      <c r="AK195" s="50">
        <v>4394</v>
      </c>
      <c r="AL195" s="50">
        <v>0</v>
      </c>
      <c r="AM195" s="50">
        <v>0</v>
      </c>
      <c r="AN195" s="50">
        <v>0</v>
      </c>
      <c r="AO195" s="50">
        <v>0</v>
      </c>
      <c r="AP195" s="50">
        <v>0</v>
      </c>
      <c r="AQ195" s="50">
        <v>0</v>
      </c>
      <c r="AR195" s="50">
        <v>0</v>
      </c>
      <c r="AS195" s="50">
        <v>0</v>
      </c>
      <c r="AT195" s="50">
        <v>443946</v>
      </c>
      <c r="AU195" s="50">
        <v>112967.13423322087</v>
      </c>
      <c r="AV195" s="50">
        <v>125694</v>
      </c>
      <c r="AW195" s="50">
        <v>40493.533223622049</v>
      </c>
      <c r="AX195" s="50">
        <v>682607.13423322083</v>
      </c>
      <c r="AY195" s="50">
        <v>678213.13423322083</v>
      </c>
      <c r="AZ195" s="50">
        <v>4265</v>
      </c>
      <c r="BA195" s="50">
        <v>588570</v>
      </c>
      <c r="BB195" s="50">
        <v>0</v>
      </c>
      <c r="BC195" s="50">
        <v>0</v>
      </c>
      <c r="BD195" s="50">
        <v>682607.13423322083</v>
      </c>
      <c r="BE195" s="50">
        <v>682607.13423322083</v>
      </c>
      <c r="BF195" s="50">
        <v>0</v>
      </c>
      <c r="BG195" s="50">
        <v>592964</v>
      </c>
      <c r="BH195" s="50">
        <v>467270</v>
      </c>
      <c r="BI195" s="50">
        <v>556913.13423322083</v>
      </c>
      <c r="BJ195" s="50">
        <v>4035.602421979861</v>
      </c>
      <c r="BK195" s="50">
        <v>3817.3837867924526</v>
      </c>
      <c r="BL195" s="50">
        <v>0.057164447531424668</v>
      </c>
      <c r="BM195" s="50">
        <v>0</v>
      </c>
      <c r="BN195" s="50">
        <v>0</v>
      </c>
      <c r="BO195" s="50">
        <v>682607.13423322083</v>
      </c>
      <c r="BP195" s="50">
        <v>4914.587929226238</v>
      </c>
      <c r="BQ195" s="50" t="s">
        <v>325</v>
      </c>
      <c r="BR195" s="50">
        <v>4946.428508936383</v>
      </c>
      <c r="BS195" s="50">
        <v>0.073464166360466709</v>
      </c>
      <c r="BT195" s="50">
        <v>-1298.9999999999998</v>
      </c>
      <c r="BU195" s="50">
        <v>681308.13423322083</v>
      </c>
      <c r="BV195" s="50">
        <v>-1380</v>
      </c>
      <c r="BW195" s="50">
        <v>679928.13423322083</v>
      </c>
      <c r="BX195" s="50">
        <v>4394</v>
      </c>
      <c r="BY195" s="50">
        <v>675534.13423322083</v>
      </c>
      <c r="CA195" s="511">
        <f>BO195-BX195</f>
        <v>678213.13423322083</v>
      </c>
      <c r="CB195" s="511">
        <f>IF(E195&gt;0,CA195,0)</f>
        <v>678213.13423322083</v>
      </c>
      <c r="CC195" s="511">
        <f>IF(F195&gt;0,CA195,0)</f>
        <v>0</v>
      </c>
      <c r="CE195" s="40">
        <v>8733356</v>
      </c>
      <c r="CF195" s="50">
        <v>682607.13423322083</v>
      </c>
    </row>
    <row r="196" spans="1:84">
      <c r="A196" s="40">
        <v>141213</v>
      </c>
      <c r="B196" s="40">
        <v>8732032</v>
      </c>
      <c r="C196" s="40" t="s">
        <v>162</v>
      </c>
      <c r="D196" s="507">
        <v>229</v>
      </c>
      <c r="E196" s="507">
        <v>229</v>
      </c>
      <c r="F196" s="507">
        <v>0</v>
      </c>
      <c r="G196" s="50">
        <v>736693</v>
      </c>
      <c r="H196" s="50">
        <v>0</v>
      </c>
      <c r="I196" s="50">
        <v>0</v>
      </c>
      <c r="J196" s="50">
        <v>37130.000000000044</v>
      </c>
      <c r="K196" s="50">
        <v>0</v>
      </c>
      <c r="L196" s="50">
        <v>47789.999999999985</v>
      </c>
      <c r="M196" s="50">
        <v>0</v>
      </c>
      <c r="N196" s="50">
        <v>13860.000000000007</v>
      </c>
      <c r="O196" s="50">
        <v>25110.000000000004</v>
      </c>
      <c r="P196" s="50">
        <v>4200.0000000000036</v>
      </c>
      <c r="Q196" s="50">
        <v>4600.0000000000036</v>
      </c>
      <c r="R196" s="50">
        <v>21069.999999999982</v>
      </c>
      <c r="S196" s="50">
        <v>0</v>
      </c>
      <c r="T196" s="50">
        <v>0</v>
      </c>
      <c r="U196" s="50">
        <v>0</v>
      </c>
      <c r="V196" s="50">
        <v>0</v>
      </c>
      <c r="W196" s="50">
        <v>0</v>
      </c>
      <c r="X196" s="50">
        <v>0</v>
      </c>
      <c r="Y196" s="50">
        <v>0</v>
      </c>
      <c r="Z196" s="50">
        <v>10735.000000000002</v>
      </c>
      <c r="AA196" s="50">
        <v>0</v>
      </c>
      <c r="AB196" s="50">
        <v>0</v>
      </c>
      <c r="AC196" s="50">
        <v>102735.55223880598</v>
      </c>
      <c r="AD196" s="50">
        <v>0</v>
      </c>
      <c r="AE196" s="50">
        <v>0</v>
      </c>
      <c r="AF196" s="50">
        <v>0</v>
      </c>
      <c r="AG196" s="50">
        <v>121300</v>
      </c>
      <c r="AH196" s="50">
        <v>0</v>
      </c>
      <c r="AI196" s="50">
        <v>0</v>
      </c>
      <c r="AJ196" s="50">
        <v>0</v>
      </c>
      <c r="AK196" s="50">
        <v>4340</v>
      </c>
      <c r="AL196" s="50">
        <v>0</v>
      </c>
      <c r="AM196" s="50">
        <v>0</v>
      </c>
      <c r="AN196" s="50">
        <v>0</v>
      </c>
      <c r="AO196" s="50">
        <v>0</v>
      </c>
      <c r="AP196" s="50">
        <v>0</v>
      </c>
      <c r="AQ196" s="50">
        <v>0</v>
      </c>
      <c r="AR196" s="50">
        <v>0</v>
      </c>
      <c r="AS196" s="50">
        <v>0</v>
      </c>
      <c r="AT196" s="50">
        <v>736693</v>
      </c>
      <c r="AU196" s="50">
        <v>267230.552238806</v>
      </c>
      <c r="AV196" s="50">
        <v>125640</v>
      </c>
      <c r="AW196" s="50">
        <v>122243.04392537315</v>
      </c>
      <c r="AX196" s="50">
        <v>1129563.5522388059</v>
      </c>
      <c r="AY196" s="50">
        <v>1125223.5522388059</v>
      </c>
      <c r="AZ196" s="50">
        <v>4265</v>
      </c>
      <c r="BA196" s="50">
        <v>976685</v>
      </c>
      <c r="BB196" s="50">
        <v>0</v>
      </c>
      <c r="BC196" s="50">
        <v>0</v>
      </c>
      <c r="BD196" s="50">
        <v>1129563.5522388059</v>
      </c>
      <c r="BE196" s="50">
        <v>1129563.5522388059</v>
      </c>
      <c r="BF196" s="50">
        <v>0</v>
      </c>
      <c r="BG196" s="50">
        <v>981025</v>
      </c>
      <c r="BH196" s="50">
        <v>855385</v>
      </c>
      <c r="BI196" s="50">
        <v>1003923.5522388059</v>
      </c>
      <c r="BJ196" s="50">
        <v>4383.9456429642178</v>
      </c>
      <c r="BK196" s="50">
        <v>4207.1442822510826</v>
      </c>
      <c r="BL196" s="50">
        <v>0.042024078294394862</v>
      </c>
      <c r="BM196" s="50">
        <v>0</v>
      </c>
      <c r="BN196" s="50">
        <v>0</v>
      </c>
      <c r="BO196" s="50">
        <v>1129563.5522388059</v>
      </c>
      <c r="BP196" s="50">
        <v>4913.6399661083224</v>
      </c>
      <c r="BQ196" s="50" t="s">
        <v>325</v>
      </c>
      <c r="BR196" s="50">
        <v>4932.5919311738253</v>
      </c>
      <c r="BS196" s="50">
        <v>0.038213008156276151</v>
      </c>
      <c r="BT196" s="50">
        <v>0</v>
      </c>
      <c r="BU196" s="50">
        <v>1129563.5522388059</v>
      </c>
      <c r="BV196" s="50">
        <v>0</v>
      </c>
      <c r="BW196" s="50">
        <v>1129563.5522388059</v>
      </c>
      <c r="BX196" s="50">
        <v>4340</v>
      </c>
      <c r="BY196" s="50">
        <v>1125223.5522388059</v>
      </c>
      <c r="CA196" s="511">
        <f>BO196-BX196</f>
        <v>1125223.5522388059</v>
      </c>
      <c r="CB196" s="511">
        <f>IF(E196&gt;0,CA196,0)</f>
        <v>1125223.5522388059</v>
      </c>
      <c r="CC196" s="511">
        <f>IF(F196&gt;0,CA196,0)</f>
        <v>0</v>
      </c>
      <c r="CE196" s="40">
        <v>8732032</v>
      </c>
      <c r="CF196" s="50">
        <v>1129563.5522388059</v>
      </c>
    </row>
    <row r="197" spans="1:84">
      <c r="A197" s="40">
        <v>137248</v>
      </c>
      <c r="B197" s="40">
        <v>8735412</v>
      </c>
      <c r="C197" s="40" t="s">
        <v>266</v>
      </c>
      <c r="D197" s="507">
        <v>1085</v>
      </c>
      <c r="E197" s="507">
        <v>0</v>
      </c>
      <c r="F197" s="507">
        <v>1085</v>
      </c>
      <c r="G197" s="50">
        <v>0</v>
      </c>
      <c r="H197" s="50">
        <v>3175200</v>
      </c>
      <c r="I197" s="50">
        <v>1968120</v>
      </c>
      <c r="J197" s="50">
        <v>0</v>
      </c>
      <c r="K197" s="50">
        <v>136299.9999999998</v>
      </c>
      <c r="L197" s="50">
        <v>0</v>
      </c>
      <c r="M197" s="50">
        <v>286314.99999999983</v>
      </c>
      <c r="N197" s="50">
        <v>0</v>
      </c>
      <c r="O197" s="50">
        <v>0</v>
      </c>
      <c r="P197" s="50">
        <v>0</v>
      </c>
      <c r="Q197" s="50">
        <v>0</v>
      </c>
      <c r="R197" s="50">
        <v>0</v>
      </c>
      <c r="S197" s="50">
        <v>0</v>
      </c>
      <c r="T197" s="50">
        <v>22223.376623376626</v>
      </c>
      <c r="U197" s="50">
        <v>81702.110389610578</v>
      </c>
      <c r="V197" s="50">
        <v>41920.45454545453</v>
      </c>
      <c r="W197" s="50">
        <v>77852.272727272444</v>
      </c>
      <c r="X197" s="50">
        <v>0</v>
      </c>
      <c r="Y197" s="50">
        <v>0</v>
      </c>
      <c r="Z197" s="50">
        <v>0</v>
      </c>
      <c r="AA197" s="50">
        <v>52067.988929889252</v>
      </c>
      <c r="AB197" s="50">
        <v>0</v>
      </c>
      <c r="AC197" s="50">
        <v>0</v>
      </c>
      <c r="AD197" s="50">
        <v>592080.17243015883</v>
      </c>
      <c r="AE197" s="50">
        <v>0</v>
      </c>
      <c r="AF197" s="50">
        <v>0</v>
      </c>
      <c r="AG197" s="50">
        <v>121300</v>
      </c>
      <c r="AH197" s="50">
        <v>0</v>
      </c>
      <c r="AI197" s="50">
        <v>0</v>
      </c>
      <c r="AJ197" s="50">
        <v>0</v>
      </c>
      <c r="AK197" s="50">
        <v>31337</v>
      </c>
      <c r="AL197" s="50">
        <v>0</v>
      </c>
      <c r="AM197" s="50">
        <v>0</v>
      </c>
      <c r="AN197" s="50">
        <v>0</v>
      </c>
      <c r="AO197" s="50">
        <v>0</v>
      </c>
      <c r="AP197" s="50">
        <v>0</v>
      </c>
      <c r="AQ197" s="50">
        <v>0</v>
      </c>
      <c r="AR197" s="50">
        <v>0</v>
      </c>
      <c r="AS197" s="50">
        <v>0</v>
      </c>
      <c r="AT197" s="50">
        <v>5143320</v>
      </c>
      <c r="AU197" s="50">
        <v>1290461.3756457618</v>
      </c>
      <c r="AV197" s="50">
        <v>152637</v>
      </c>
      <c r="AW197" s="50">
        <v>622634.42467793555</v>
      </c>
      <c r="AX197" s="50">
        <v>6586418.3756457623</v>
      </c>
      <c r="AY197" s="50">
        <v>6555081.3756457623</v>
      </c>
      <c r="AZ197" s="50">
        <v>5525</v>
      </c>
      <c r="BA197" s="50">
        <v>5994625</v>
      </c>
      <c r="BB197" s="50">
        <v>0</v>
      </c>
      <c r="BC197" s="50">
        <v>0</v>
      </c>
      <c r="BD197" s="50">
        <v>6586418.3756457623</v>
      </c>
      <c r="BE197" s="50">
        <v>0</v>
      </c>
      <c r="BF197" s="50">
        <v>6586418.3756457614</v>
      </c>
      <c r="BG197" s="50">
        <v>6025962</v>
      </c>
      <c r="BH197" s="50">
        <v>5873325</v>
      </c>
      <c r="BI197" s="50">
        <v>6433781.3756457623</v>
      </c>
      <c r="BJ197" s="50">
        <v>5929.7524199500112</v>
      </c>
      <c r="BK197" s="50">
        <v>5728.1751804389314</v>
      </c>
      <c r="BL197" s="50">
        <v>0.03519048094049973</v>
      </c>
      <c r="BM197" s="50">
        <v>0</v>
      </c>
      <c r="BN197" s="50">
        <v>0</v>
      </c>
      <c r="BO197" s="50">
        <v>6586418.3756457623</v>
      </c>
      <c r="BP197" s="50">
        <v>6041.5496549730524</v>
      </c>
      <c r="BQ197" s="50" t="s">
        <v>325</v>
      </c>
      <c r="BR197" s="50">
        <v>6070.4316826228223</v>
      </c>
      <c r="BS197" s="50">
        <v>0.033472334964460115</v>
      </c>
      <c r="BT197" s="50">
        <v>0</v>
      </c>
      <c r="BU197" s="50">
        <v>6586418.3756457623</v>
      </c>
      <c r="BV197" s="50">
        <v>0</v>
      </c>
      <c r="BW197" s="50">
        <v>6586418.3756457623</v>
      </c>
      <c r="BX197" s="50">
        <v>31337</v>
      </c>
      <c r="BY197" s="50">
        <v>6555081.3756457623</v>
      </c>
      <c r="CA197" s="511">
        <f>BO197-BX197</f>
        <v>6555081.3756457623</v>
      </c>
      <c r="CB197" s="511">
        <f>IF(E197&gt;0,CA197,0)</f>
        <v>0</v>
      </c>
      <c r="CC197" s="511">
        <f>IF(F197&gt;0,CA197,0)</f>
        <v>6555081.3756457623</v>
      </c>
      <c r="CE197" s="40">
        <v>8735412</v>
      </c>
      <c r="CF197" s="50">
        <v>6586418.3756457623</v>
      </c>
    </row>
    <row r="198" spans="1:84">
      <c r="A198" s="40">
        <v>110840</v>
      </c>
      <c r="B198" s="40">
        <v>8733358</v>
      </c>
      <c r="C198" s="40" t="s">
        <v>131</v>
      </c>
      <c r="D198" s="507">
        <v>256</v>
      </c>
      <c r="E198" s="507">
        <v>256</v>
      </c>
      <c r="F198" s="507">
        <v>0</v>
      </c>
      <c r="G198" s="50">
        <v>823552</v>
      </c>
      <c r="H198" s="50">
        <v>0</v>
      </c>
      <c r="I198" s="50">
        <v>0</v>
      </c>
      <c r="J198" s="50">
        <v>33840</v>
      </c>
      <c r="K198" s="50">
        <v>0</v>
      </c>
      <c r="L198" s="50">
        <v>43070</v>
      </c>
      <c r="M198" s="50">
        <v>0</v>
      </c>
      <c r="N198" s="50">
        <v>16280</v>
      </c>
      <c r="O198" s="50">
        <v>1350</v>
      </c>
      <c r="P198" s="50">
        <v>1680</v>
      </c>
      <c r="Q198" s="50">
        <v>0</v>
      </c>
      <c r="R198" s="50">
        <v>0</v>
      </c>
      <c r="S198" s="50">
        <v>0</v>
      </c>
      <c r="T198" s="50">
        <v>0</v>
      </c>
      <c r="U198" s="50">
        <v>0</v>
      </c>
      <c r="V198" s="50">
        <v>0</v>
      </c>
      <c r="W198" s="50">
        <v>0</v>
      </c>
      <c r="X198" s="50">
        <v>0</v>
      </c>
      <c r="Y198" s="50">
        <v>0</v>
      </c>
      <c r="Z198" s="50">
        <v>19410.562770562745</v>
      </c>
      <c r="AA198" s="50">
        <v>0</v>
      </c>
      <c r="AB198" s="50">
        <v>0</v>
      </c>
      <c r="AC198" s="50">
        <v>84203.568075117364</v>
      </c>
      <c r="AD198" s="50">
        <v>0</v>
      </c>
      <c r="AE198" s="50">
        <v>0</v>
      </c>
      <c r="AF198" s="50">
        <v>0</v>
      </c>
      <c r="AG198" s="50">
        <v>121300</v>
      </c>
      <c r="AH198" s="50">
        <v>0</v>
      </c>
      <c r="AI198" s="50">
        <v>0</v>
      </c>
      <c r="AJ198" s="50">
        <v>0</v>
      </c>
      <c r="AK198" s="50">
        <v>6136</v>
      </c>
      <c r="AL198" s="50">
        <v>0</v>
      </c>
      <c r="AM198" s="50">
        <v>0</v>
      </c>
      <c r="AN198" s="50">
        <v>0</v>
      </c>
      <c r="AO198" s="50">
        <v>0</v>
      </c>
      <c r="AP198" s="50">
        <v>0</v>
      </c>
      <c r="AQ198" s="50">
        <v>0</v>
      </c>
      <c r="AR198" s="50">
        <v>0</v>
      </c>
      <c r="AS198" s="50">
        <v>0</v>
      </c>
      <c r="AT198" s="50">
        <v>823552</v>
      </c>
      <c r="AU198" s="50">
        <v>199834.13084568011</v>
      </c>
      <c r="AV198" s="50">
        <v>127436</v>
      </c>
      <c r="AW198" s="50">
        <v>85549.975268544586</v>
      </c>
      <c r="AX198" s="50">
        <v>1150822.1308456801</v>
      </c>
      <c r="AY198" s="50">
        <v>1144686.1308456801</v>
      </c>
      <c r="AZ198" s="50">
        <v>4265</v>
      </c>
      <c r="BA198" s="50">
        <v>1091840</v>
      </c>
      <c r="BB198" s="50">
        <v>0</v>
      </c>
      <c r="BC198" s="50">
        <v>0</v>
      </c>
      <c r="BD198" s="50">
        <v>1150822.1308456801</v>
      </c>
      <c r="BE198" s="50">
        <v>1150822.1308456801</v>
      </c>
      <c r="BF198" s="50">
        <v>0</v>
      </c>
      <c r="BG198" s="50">
        <v>1097976</v>
      </c>
      <c r="BH198" s="50">
        <v>970540</v>
      </c>
      <c r="BI198" s="50">
        <v>1023386.1308456801</v>
      </c>
      <c r="BJ198" s="50">
        <v>3997.602073615938</v>
      </c>
      <c r="BK198" s="50">
        <v>3805.0483048780488</v>
      </c>
      <c r="BL198" s="50">
        <v>0.050604815841900463</v>
      </c>
      <c r="BM198" s="50">
        <v>0</v>
      </c>
      <c r="BN198" s="50">
        <v>0</v>
      </c>
      <c r="BO198" s="50">
        <v>1150822.1308456801</v>
      </c>
      <c r="BP198" s="50">
        <v>4471.430198615938</v>
      </c>
      <c r="BQ198" s="50" t="s">
        <v>325</v>
      </c>
      <c r="BR198" s="50">
        <v>4495.398948615938</v>
      </c>
      <c r="BS198" s="50">
        <v>0.057970899737021853</v>
      </c>
      <c r="BT198" s="50">
        <v>-2434</v>
      </c>
      <c r="BU198" s="50">
        <v>1148388.1308456801</v>
      </c>
      <c r="BV198" s="50">
        <v>-2560</v>
      </c>
      <c r="BW198" s="50">
        <v>1145828.1308456801</v>
      </c>
      <c r="BX198" s="50">
        <v>6136</v>
      </c>
      <c r="BY198" s="50">
        <v>1139692.1308456801</v>
      </c>
      <c r="CA198" s="511">
        <f>BO198-BX198</f>
        <v>1144686.1308456801</v>
      </c>
      <c r="CB198" s="511">
        <f>IF(E198&gt;0,CA198,0)</f>
        <v>1144686.1308456801</v>
      </c>
      <c r="CC198" s="511">
        <f>IF(F198&gt;0,CA198,0)</f>
        <v>0</v>
      </c>
      <c r="CE198" s="40">
        <v>8733358</v>
      </c>
      <c r="CF198" s="50">
        <v>1150822.1308456801</v>
      </c>
    </row>
    <row r="199" spans="1:84">
      <c r="A199" s="40">
        <v>145424</v>
      </c>
      <c r="B199" s="40">
        <v>8732041</v>
      </c>
      <c r="C199" s="40" t="s">
        <v>168</v>
      </c>
      <c r="D199" s="507">
        <v>197</v>
      </c>
      <c r="E199" s="507">
        <v>197</v>
      </c>
      <c r="F199" s="507">
        <v>0</v>
      </c>
      <c r="G199" s="50">
        <v>633749</v>
      </c>
      <c r="H199" s="50">
        <v>0</v>
      </c>
      <c r="I199" s="50">
        <v>0</v>
      </c>
      <c r="J199" s="50">
        <v>11280.000000000029</v>
      </c>
      <c r="K199" s="50">
        <v>0</v>
      </c>
      <c r="L199" s="50">
        <v>14160.000000000036</v>
      </c>
      <c r="M199" s="50">
        <v>0</v>
      </c>
      <c r="N199" s="50">
        <v>0</v>
      </c>
      <c r="O199" s="50">
        <v>0</v>
      </c>
      <c r="P199" s="50">
        <v>0</v>
      </c>
      <c r="Q199" s="50">
        <v>0</v>
      </c>
      <c r="R199" s="50">
        <v>0</v>
      </c>
      <c r="S199" s="50">
        <v>0</v>
      </c>
      <c r="T199" s="50">
        <v>0</v>
      </c>
      <c r="U199" s="50">
        <v>0</v>
      </c>
      <c r="V199" s="50">
        <v>0</v>
      </c>
      <c r="W199" s="50">
        <v>0</v>
      </c>
      <c r="X199" s="50">
        <v>0</v>
      </c>
      <c r="Y199" s="50">
        <v>0</v>
      </c>
      <c r="Z199" s="50">
        <v>13058.128491620118</v>
      </c>
      <c r="AA199" s="50">
        <v>0</v>
      </c>
      <c r="AB199" s="50">
        <v>0</v>
      </c>
      <c r="AC199" s="50">
        <v>43401.949685534593</v>
      </c>
      <c r="AD199" s="50">
        <v>0</v>
      </c>
      <c r="AE199" s="50">
        <v>5716.4999999999973</v>
      </c>
      <c r="AF199" s="50">
        <v>0</v>
      </c>
      <c r="AG199" s="50">
        <v>121300</v>
      </c>
      <c r="AH199" s="50">
        <v>0</v>
      </c>
      <c r="AI199" s="50">
        <v>0</v>
      </c>
      <c r="AJ199" s="50">
        <v>0</v>
      </c>
      <c r="AK199" s="50">
        <v>4104.2</v>
      </c>
      <c r="AL199" s="50">
        <v>0</v>
      </c>
      <c r="AM199" s="50">
        <v>0</v>
      </c>
      <c r="AN199" s="50">
        <v>0</v>
      </c>
      <c r="AO199" s="50">
        <v>0</v>
      </c>
      <c r="AP199" s="50">
        <v>0</v>
      </c>
      <c r="AQ199" s="50">
        <v>0</v>
      </c>
      <c r="AR199" s="50">
        <v>0</v>
      </c>
      <c r="AS199" s="50">
        <v>0</v>
      </c>
      <c r="AT199" s="50">
        <v>633749</v>
      </c>
      <c r="AU199" s="50">
        <v>87616.578177154777</v>
      </c>
      <c r="AV199" s="50">
        <v>125404.2</v>
      </c>
      <c r="AW199" s="50">
        <v>45874.269623899381</v>
      </c>
      <c r="AX199" s="50">
        <v>846769.77817715472</v>
      </c>
      <c r="AY199" s="50">
        <v>842665.57817715476</v>
      </c>
      <c r="AZ199" s="50">
        <v>4265</v>
      </c>
      <c r="BA199" s="50">
        <v>840205</v>
      </c>
      <c r="BB199" s="50">
        <v>0</v>
      </c>
      <c r="BC199" s="50">
        <v>0</v>
      </c>
      <c r="BD199" s="50">
        <v>846769.77817715472</v>
      </c>
      <c r="BE199" s="50">
        <v>846769.7781771546</v>
      </c>
      <c r="BF199" s="50">
        <v>0</v>
      </c>
      <c r="BG199" s="50">
        <v>844309.2</v>
      </c>
      <c r="BH199" s="50">
        <v>718905</v>
      </c>
      <c r="BI199" s="50">
        <v>721365.57817715476</v>
      </c>
      <c r="BJ199" s="50">
        <v>3661.7542039449481</v>
      </c>
      <c r="BK199" s="50">
        <v>3559.3524656250006</v>
      </c>
      <c r="BL199" s="50">
        <v>0.028769766217003858</v>
      </c>
      <c r="BM199" s="50">
        <v>0</v>
      </c>
      <c r="BN199" s="50">
        <v>0</v>
      </c>
      <c r="BO199" s="50">
        <v>846769.77817715472</v>
      </c>
      <c r="BP199" s="50">
        <v>4277.4902445540847</v>
      </c>
      <c r="BQ199" s="50" t="s">
        <v>325</v>
      </c>
      <c r="BR199" s="50">
        <v>4298.3237470921558</v>
      </c>
      <c r="BS199" s="50">
        <v>0.020373749531417573</v>
      </c>
      <c r="BT199" s="50">
        <v>0</v>
      </c>
      <c r="BU199" s="50">
        <v>846769.77817715472</v>
      </c>
      <c r="BV199" s="50">
        <v>0</v>
      </c>
      <c r="BW199" s="50">
        <v>846769.77817715472</v>
      </c>
      <c r="BX199" s="50">
        <v>4104.2</v>
      </c>
      <c r="BY199" s="50">
        <v>842665.57817715476</v>
      </c>
      <c r="CA199" s="511">
        <f>BO199-BX199</f>
        <v>842665.57817715476</v>
      </c>
      <c r="CB199" s="511">
        <f>IF(E199&gt;0,CA199,0)</f>
        <v>842665.57817715476</v>
      </c>
      <c r="CC199" s="511">
        <f>IF(F199&gt;0,CA199,0)</f>
        <v>0</v>
      </c>
      <c r="CE199" s="40">
        <v>8732041</v>
      </c>
      <c r="CF199" s="50">
        <v>846769.77817715472</v>
      </c>
    </row>
    <row r="200" spans="1:84">
      <c r="A200" s="40">
        <v>110793</v>
      </c>
      <c r="B200" s="40">
        <v>8733029</v>
      </c>
      <c r="C200" s="40" t="s">
        <v>105</v>
      </c>
      <c r="D200" s="507">
        <v>175</v>
      </c>
      <c r="E200" s="507">
        <v>175</v>
      </c>
      <c r="F200" s="507">
        <v>0</v>
      </c>
      <c r="G200" s="50">
        <v>562975</v>
      </c>
      <c r="H200" s="50">
        <v>0</v>
      </c>
      <c r="I200" s="50">
        <v>0</v>
      </c>
      <c r="J200" s="50">
        <v>13160</v>
      </c>
      <c r="K200" s="50">
        <v>0</v>
      </c>
      <c r="L200" s="50">
        <v>17110.000000000029</v>
      </c>
      <c r="M200" s="50">
        <v>0</v>
      </c>
      <c r="N200" s="50">
        <v>0</v>
      </c>
      <c r="O200" s="50">
        <v>0</v>
      </c>
      <c r="P200" s="50">
        <v>0</v>
      </c>
      <c r="Q200" s="50">
        <v>0</v>
      </c>
      <c r="R200" s="50">
        <v>0</v>
      </c>
      <c r="S200" s="50">
        <v>0</v>
      </c>
      <c r="T200" s="50">
        <v>0</v>
      </c>
      <c r="U200" s="50">
        <v>0</v>
      </c>
      <c r="V200" s="50">
        <v>0</v>
      </c>
      <c r="W200" s="50">
        <v>0</v>
      </c>
      <c r="X200" s="50">
        <v>0</v>
      </c>
      <c r="Y200" s="50">
        <v>0</v>
      </c>
      <c r="Z200" s="50">
        <v>668.07432432432461</v>
      </c>
      <c r="AA200" s="50">
        <v>0</v>
      </c>
      <c r="AB200" s="50">
        <v>0</v>
      </c>
      <c r="AC200" s="50">
        <v>58489.436619718304</v>
      </c>
      <c r="AD200" s="50">
        <v>0</v>
      </c>
      <c r="AE200" s="50">
        <v>0</v>
      </c>
      <c r="AF200" s="50">
        <v>0</v>
      </c>
      <c r="AG200" s="50">
        <v>121300</v>
      </c>
      <c r="AH200" s="50">
        <v>0</v>
      </c>
      <c r="AI200" s="50">
        <v>0</v>
      </c>
      <c r="AJ200" s="50">
        <v>0</v>
      </c>
      <c r="AK200" s="50">
        <v>16731</v>
      </c>
      <c r="AL200" s="50">
        <v>0</v>
      </c>
      <c r="AM200" s="50">
        <v>0</v>
      </c>
      <c r="AN200" s="50">
        <v>0</v>
      </c>
      <c r="AO200" s="50">
        <v>0</v>
      </c>
      <c r="AP200" s="50">
        <v>0</v>
      </c>
      <c r="AQ200" s="50">
        <v>0</v>
      </c>
      <c r="AR200" s="50">
        <v>0</v>
      </c>
      <c r="AS200" s="50">
        <v>0</v>
      </c>
      <c r="AT200" s="50">
        <v>562975</v>
      </c>
      <c r="AU200" s="50">
        <v>89427.51094404266</v>
      </c>
      <c r="AV200" s="50">
        <v>138031</v>
      </c>
      <c r="AW200" s="50">
        <v>48065.489915492959</v>
      </c>
      <c r="AX200" s="50">
        <v>790433.5109440427</v>
      </c>
      <c r="AY200" s="50">
        <v>773702.5109440427</v>
      </c>
      <c r="AZ200" s="50">
        <v>4265</v>
      </c>
      <c r="BA200" s="50">
        <v>746375</v>
      </c>
      <c r="BB200" s="50">
        <v>0</v>
      </c>
      <c r="BC200" s="50">
        <v>0</v>
      </c>
      <c r="BD200" s="50">
        <v>790433.5109440427</v>
      </c>
      <c r="BE200" s="50">
        <v>790433.5109440427</v>
      </c>
      <c r="BF200" s="50">
        <v>0</v>
      </c>
      <c r="BG200" s="50">
        <v>763106</v>
      </c>
      <c r="BH200" s="50">
        <v>625075</v>
      </c>
      <c r="BI200" s="50">
        <v>652402.5109440427</v>
      </c>
      <c r="BJ200" s="50">
        <v>3728.0143482516728</v>
      </c>
      <c r="BK200" s="50">
        <v>3607.1383615384616</v>
      </c>
      <c r="BL200" s="50">
        <v>0.033510216298344879</v>
      </c>
      <c r="BM200" s="50">
        <v>0</v>
      </c>
      <c r="BN200" s="50">
        <v>0</v>
      </c>
      <c r="BO200" s="50">
        <v>790433.5109440427</v>
      </c>
      <c r="BP200" s="50">
        <v>4421.15720539453</v>
      </c>
      <c r="BQ200" s="50" t="s">
        <v>325</v>
      </c>
      <c r="BR200" s="50">
        <v>4516.7629196802436</v>
      </c>
      <c r="BS200" s="50">
        <v>0.034637664134364865</v>
      </c>
      <c r="BT200" s="50">
        <v>-1565.1999999999998</v>
      </c>
      <c r="BU200" s="50">
        <v>788868.31094404275</v>
      </c>
      <c r="BV200" s="50">
        <v>-1750</v>
      </c>
      <c r="BW200" s="50">
        <v>787118.31094404275</v>
      </c>
      <c r="BX200" s="50">
        <v>16731</v>
      </c>
      <c r="BY200" s="50">
        <v>770387.31094404275</v>
      </c>
      <c r="CA200" s="511">
        <f>BO200-BX200</f>
        <v>773702.5109440427</v>
      </c>
      <c r="CB200" s="511">
        <f>IF(E200&gt;0,CA200,0)</f>
        <v>773702.5109440427</v>
      </c>
      <c r="CC200" s="511">
        <f>IF(F200&gt;0,CA200,0)</f>
        <v>0</v>
      </c>
      <c r="CE200" s="40">
        <v>8733029</v>
      </c>
      <c r="CF200" s="50">
        <v>790433.5109440427</v>
      </c>
    </row>
    <row r="201" spans="1:84">
      <c r="A201" s="40">
        <v>145719</v>
      </c>
      <c r="B201" s="40">
        <v>8732071</v>
      </c>
      <c r="C201" s="40" t="s">
        <v>182</v>
      </c>
      <c r="D201" s="507">
        <v>142</v>
      </c>
      <c r="E201" s="507">
        <v>142</v>
      </c>
      <c r="F201" s="507">
        <v>0</v>
      </c>
      <c r="G201" s="50">
        <v>456814</v>
      </c>
      <c r="H201" s="50">
        <v>0</v>
      </c>
      <c r="I201" s="50">
        <v>0</v>
      </c>
      <c r="J201" s="50">
        <v>14100.000000000013</v>
      </c>
      <c r="K201" s="50">
        <v>0</v>
      </c>
      <c r="L201" s="50">
        <v>17700.000000000018</v>
      </c>
      <c r="M201" s="50">
        <v>0</v>
      </c>
      <c r="N201" s="50">
        <v>219.99999999999997</v>
      </c>
      <c r="O201" s="50">
        <v>269.99999999999994</v>
      </c>
      <c r="P201" s="50">
        <v>419.99999999999994</v>
      </c>
      <c r="Q201" s="50">
        <v>0</v>
      </c>
      <c r="R201" s="50">
        <v>0</v>
      </c>
      <c r="S201" s="50">
        <v>0</v>
      </c>
      <c r="T201" s="50">
        <v>0</v>
      </c>
      <c r="U201" s="50">
        <v>0</v>
      </c>
      <c r="V201" s="50">
        <v>0</v>
      </c>
      <c r="W201" s="50">
        <v>0</v>
      </c>
      <c r="X201" s="50">
        <v>0</v>
      </c>
      <c r="Y201" s="50">
        <v>0</v>
      </c>
      <c r="Z201" s="50">
        <v>1253.59375</v>
      </c>
      <c r="AA201" s="50">
        <v>0</v>
      </c>
      <c r="AB201" s="50">
        <v>0</v>
      </c>
      <c r="AC201" s="50">
        <v>41517.622377622378</v>
      </c>
      <c r="AD201" s="50">
        <v>0</v>
      </c>
      <c r="AE201" s="50">
        <v>0</v>
      </c>
      <c r="AF201" s="50">
        <v>0</v>
      </c>
      <c r="AG201" s="50">
        <v>121300</v>
      </c>
      <c r="AH201" s="50">
        <v>730.273698264351</v>
      </c>
      <c r="AI201" s="50">
        <v>0</v>
      </c>
      <c r="AJ201" s="50">
        <v>0</v>
      </c>
      <c r="AK201" s="50">
        <v>3928.6</v>
      </c>
      <c r="AL201" s="50">
        <v>0</v>
      </c>
      <c r="AM201" s="50">
        <v>0</v>
      </c>
      <c r="AN201" s="50">
        <v>0</v>
      </c>
      <c r="AO201" s="50">
        <v>0</v>
      </c>
      <c r="AP201" s="50">
        <v>0</v>
      </c>
      <c r="AQ201" s="50">
        <v>0</v>
      </c>
      <c r="AR201" s="50">
        <v>0</v>
      </c>
      <c r="AS201" s="50">
        <v>0</v>
      </c>
      <c r="AT201" s="50">
        <v>456814</v>
      </c>
      <c r="AU201" s="50">
        <v>75481.2161276224</v>
      </c>
      <c r="AV201" s="50">
        <v>125958.87369826436</v>
      </c>
      <c r="AW201" s="50">
        <v>38173.624590209787</v>
      </c>
      <c r="AX201" s="50">
        <v>658254.08982588677</v>
      </c>
      <c r="AY201" s="50">
        <v>654325.48982588679</v>
      </c>
      <c r="AZ201" s="50">
        <v>4265</v>
      </c>
      <c r="BA201" s="50">
        <v>605630</v>
      </c>
      <c r="BB201" s="50">
        <v>0</v>
      </c>
      <c r="BC201" s="50">
        <v>0</v>
      </c>
      <c r="BD201" s="50">
        <v>658254.08982588677</v>
      </c>
      <c r="BE201" s="50">
        <v>658254.08982588677</v>
      </c>
      <c r="BF201" s="50">
        <v>0</v>
      </c>
      <c r="BG201" s="50">
        <v>609558.6</v>
      </c>
      <c r="BH201" s="50">
        <v>483599.72630173562</v>
      </c>
      <c r="BI201" s="50">
        <v>532295.21612762241</v>
      </c>
      <c r="BJ201" s="50">
        <v>3748.5578600536787</v>
      </c>
      <c r="BK201" s="50">
        <v>3664.6312223040486</v>
      </c>
      <c r="BL201" s="50">
        <v>0.022901796295034364</v>
      </c>
      <c r="BM201" s="50">
        <v>0</v>
      </c>
      <c r="BN201" s="50">
        <v>0</v>
      </c>
      <c r="BO201" s="50">
        <v>658254.08982588677</v>
      </c>
      <c r="BP201" s="50">
        <v>4607.9259846893437</v>
      </c>
      <c r="BQ201" s="50" t="s">
        <v>325</v>
      </c>
      <c r="BR201" s="50">
        <v>4635.5921818724419</v>
      </c>
      <c r="BS201" s="50">
        <v>0.037760974346920051</v>
      </c>
      <c r="BT201" s="50">
        <v>0</v>
      </c>
      <c r="BU201" s="50">
        <v>658254.08982588677</v>
      </c>
      <c r="BV201" s="50">
        <v>0</v>
      </c>
      <c r="BW201" s="50">
        <v>658254.08982588677</v>
      </c>
      <c r="BX201" s="50">
        <v>3928.6</v>
      </c>
      <c r="BY201" s="50">
        <v>654325.48982588679</v>
      </c>
      <c r="CA201" s="511">
        <f>BO201-BX201</f>
        <v>654325.48982588679</v>
      </c>
      <c r="CB201" s="511">
        <f>IF(E201&gt;0,CA201,0)</f>
        <v>654325.48982588679</v>
      </c>
      <c r="CC201" s="511">
        <f>IF(F201&gt;0,CA201,0)</f>
        <v>0</v>
      </c>
      <c r="CE201" s="40">
        <v>8732071</v>
      </c>
      <c r="CF201" s="50">
        <v>658254.08982588677</v>
      </c>
    </row>
    <row r="202" spans="1:84">
      <c r="A202" s="40">
        <v>110645</v>
      </c>
      <c r="B202" s="40">
        <v>8732084</v>
      </c>
      <c r="C202" s="40" t="s">
        <v>53</v>
      </c>
      <c r="D202" s="507">
        <v>164</v>
      </c>
      <c r="E202" s="507">
        <v>164</v>
      </c>
      <c r="F202" s="507">
        <v>0</v>
      </c>
      <c r="G202" s="50">
        <v>527588</v>
      </c>
      <c r="H202" s="50">
        <v>0</v>
      </c>
      <c r="I202" s="50">
        <v>0</v>
      </c>
      <c r="J202" s="50">
        <v>18329.999999999964</v>
      </c>
      <c r="K202" s="50">
        <v>0</v>
      </c>
      <c r="L202" s="50">
        <v>23009.999999999953</v>
      </c>
      <c r="M202" s="50">
        <v>0</v>
      </c>
      <c r="N202" s="50">
        <v>0</v>
      </c>
      <c r="O202" s="50">
        <v>0</v>
      </c>
      <c r="P202" s="50">
        <v>0</v>
      </c>
      <c r="Q202" s="50">
        <v>0</v>
      </c>
      <c r="R202" s="50">
        <v>0</v>
      </c>
      <c r="S202" s="50">
        <v>0</v>
      </c>
      <c r="T202" s="50">
        <v>0</v>
      </c>
      <c r="U202" s="50">
        <v>0</v>
      </c>
      <c r="V202" s="50">
        <v>0</v>
      </c>
      <c r="W202" s="50">
        <v>0</v>
      </c>
      <c r="X202" s="50">
        <v>0</v>
      </c>
      <c r="Y202" s="50">
        <v>0</v>
      </c>
      <c r="Z202" s="50">
        <v>1352.7007299270072</v>
      </c>
      <c r="AA202" s="50">
        <v>0</v>
      </c>
      <c r="AB202" s="50">
        <v>0</v>
      </c>
      <c r="AC202" s="50">
        <v>67656.507936507929</v>
      </c>
      <c r="AD202" s="50">
        <v>0</v>
      </c>
      <c r="AE202" s="50">
        <v>0</v>
      </c>
      <c r="AF202" s="50">
        <v>0</v>
      </c>
      <c r="AG202" s="50">
        <v>121300</v>
      </c>
      <c r="AH202" s="50">
        <v>0</v>
      </c>
      <c r="AI202" s="50">
        <v>0</v>
      </c>
      <c r="AJ202" s="50">
        <v>0</v>
      </c>
      <c r="AK202" s="50">
        <v>19266</v>
      </c>
      <c r="AL202" s="50">
        <v>0</v>
      </c>
      <c r="AM202" s="50">
        <v>0</v>
      </c>
      <c r="AN202" s="50">
        <v>0</v>
      </c>
      <c r="AO202" s="50">
        <v>0</v>
      </c>
      <c r="AP202" s="50">
        <v>0</v>
      </c>
      <c r="AQ202" s="50">
        <v>0</v>
      </c>
      <c r="AR202" s="50">
        <v>0</v>
      </c>
      <c r="AS202" s="50">
        <v>0</v>
      </c>
      <c r="AT202" s="50">
        <v>527588</v>
      </c>
      <c r="AU202" s="50">
        <v>110349.20866643485</v>
      </c>
      <c r="AV202" s="50">
        <v>140566</v>
      </c>
      <c r="AW202" s="50">
        <v>50372.649377777765</v>
      </c>
      <c r="AX202" s="50">
        <v>778503.20866643486</v>
      </c>
      <c r="AY202" s="50">
        <v>759237.20866643486</v>
      </c>
      <c r="AZ202" s="50">
        <v>4265</v>
      </c>
      <c r="BA202" s="50">
        <v>699460</v>
      </c>
      <c r="BB202" s="50">
        <v>0</v>
      </c>
      <c r="BC202" s="50">
        <v>0</v>
      </c>
      <c r="BD202" s="50">
        <v>778503.20866643486</v>
      </c>
      <c r="BE202" s="50">
        <v>778503.208666435</v>
      </c>
      <c r="BF202" s="50">
        <v>0</v>
      </c>
      <c r="BG202" s="50">
        <v>718726</v>
      </c>
      <c r="BH202" s="50">
        <v>578160</v>
      </c>
      <c r="BI202" s="50">
        <v>637937.20866643486</v>
      </c>
      <c r="BJ202" s="50">
        <v>3889.8610284538713</v>
      </c>
      <c r="BK202" s="50">
        <v>3722.2665891719748</v>
      </c>
      <c r="BL202" s="50">
        <v>0.045024835074797313</v>
      </c>
      <c r="BM202" s="50">
        <v>0</v>
      </c>
      <c r="BN202" s="50">
        <v>0</v>
      </c>
      <c r="BO202" s="50">
        <v>778503.20866643486</v>
      </c>
      <c r="BP202" s="50">
        <v>4629.4951747953346</v>
      </c>
      <c r="BQ202" s="50" t="s">
        <v>325</v>
      </c>
      <c r="BR202" s="50">
        <v>4746.9707845514322</v>
      </c>
      <c r="BS202" s="50">
        <v>0.028018796504243992</v>
      </c>
      <c r="BT202" s="50">
        <v>-1526.1499999999996</v>
      </c>
      <c r="BU202" s="50">
        <v>776977.05866643484</v>
      </c>
      <c r="BV202" s="50">
        <v>-1640</v>
      </c>
      <c r="BW202" s="50">
        <v>775337.05866643484</v>
      </c>
      <c r="BX202" s="50">
        <v>19266</v>
      </c>
      <c r="BY202" s="50">
        <v>756071.05866643484</v>
      </c>
      <c r="CA202" s="511">
        <f>BO202-BX202</f>
        <v>759237.20866643486</v>
      </c>
      <c r="CB202" s="511">
        <f>IF(E202&gt;0,CA202,0)</f>
        <v>759237.20866643486</v>
      </c>
      <c r="CC202" s="511">
        <f>IF(F202&gt;0,CA202,0)</f>
        <v>0</v>
      </c>
      <c r="CE202" s="40">
        <v>8732084</v>
      </c>
      <c r="CF202" s="50">
        <v>778503.20866643486</v>
      </c>
    </row>
    <row r="203" spans="1:84">
      <c r="A203" s="40">
        <v>110772</v>
      </c>
      <c r="B203" s="40">
        <v>8732443</v>
      </c>
      <c r="C203" s="40" t="s">
        <v>90</v>
      </c>
      <c r="D203" s="507">
        <v>399</v>
      </c>
      <c r="E203" s="507">
        <v>399</v>
      </c>
      <c r="F203" s="507">
        <v>0</v>
      </c>
      <c r="G203" s="50">
        <v>1283583</v>
      </c>
      <c r="H203" s="50">
        <v>0</v>
      </c>
      <c r="I203" s="50">
        <v>0</v>
      </c>
      <c r="J203" s="50">
        <v>21149.999999999989</v>
      </c>
      <c r="K203" s="50">
        <v>0</v>
      </c>
      <c r="L203" s="50">
        <v>29499.999999999982</v>
      </c>
      <c r="M203" s="50">
        <v>0</v>
      </c>
      <c r="N203" s="50">
        <v>1764.4221105527627</v>
      </c>
      <c r="O203" s="50">
        <v>3248.1407035175853</v>
      </c>
      <c r="P203" s="50">
        <v>842.11055276381853</v>
      </c>
      <c r="Q203" s="50">
        <v>0</v>
      </c>
      <c r="R203" s="50">
        <v>0</v>
      </c>
      <c r="S203" s="50">
        <v>0</v>
      </c>
      <c r="T203" s="50">
        <v>0</v>
      </c>
      <c r="U203" s="50">
        <v>0</v>
      </c>
      <c r="V203" s="50">
        <v>0</v>
      </c>
      <c r="W203" s="50">
        <v>0</v>
      </c>
      <c r="X203" s="50">
        <v>0</v>
      </c>
      <c r="Y203" s="50">
        <v>0</v>
      </c>
      <c r="Z203" s="50">
        <v>31651.332378223458</v>
      </c>
      <c r="AA203" s="50">
        <v>0</v>
      </c>
      <c r="AB203" s="50">
        <v>0</v>
      </c>
      <c r="AC203" s="50">
        <v>122247.55102040817</v>
      </c>
      <c r="AD203" s="50">
        <v>0</v>
      </c>
      <c r="AE203" s="50">
        <v>0</v>
      </c>
      <c r="AF203" s="50">
        <v>0</v>
      </c>
      <c r="AG203" s="50">
        <v>121300</v>
      </c>
      <c r="AH203" s="50">
        <v>0</v>
      </c>
      <c r="AI203" s="50">
        <v>0</v>
      </c>
      <c r="AJ203" s="50">
        <v>0</v>
      </c>
      <c r="AK203" s="50">
        <v>44980</v>
      </c>
      <c r="AL203" s="50">
        <v>0</v>
      </c>
      <c r="AM203" s="50">
        <v>0</v>
      </c>
      <c r="AN203" s="50">
        <v>0</v>
      </c>
      <c r="AO203" s="50">
        <v>0</v>
      </c>
      <c r="AP203" s="50">
        <v>0</v>
      </c>
      <c r="AQ203" s="50">
        <v>0</v>
      </c>
      <c r="AR203" s="50">
        <v>0</v>
      </c>
      <c r="AS203" s="50">
        <v>0</v>
      </c>
      <c r="AT203" s="50">
        <v>1283583</v>
      </c>
      <c r="AU203" s="50">
        <v>210403.55676546576</v>
      </c>
      <c r="AV203" s="50">
        <v>166280</v>
      </c>
      <c r="AW203" s="50">
        <v>108432.62615850681</v>
      </c>
      <c r="AX203" s="50">
        <v>1660266.5567654658</v>
      </c>
      <c r="AY203" s="50">
        <v>1615286.5567654658</v>
      </c>
      <c r="AZ203" s="50">
        <v>4265</v>
      </c>
      <c r="BA203" s="50">
        <v>1701735</v>
      </c>
      <c r="BB203" s="50">
        <v>86448.443234534236</v>
      </c>
      <c r="BC203" s="50">
        <v>0</v>
      </c>
      <c r="BD203" s="50">
        <v>1746715</v>
      </c>
      <c r="BE203" s="50">
        <v>1746714.9999999998</v>
      </c>
      <c r="BF203" s="50">
        <v>0</v>
      </c>
      <c r="BG203" s="50">
        <v>1746715</v>
      </c>
      <c r="BH203" s="50">
        <v>1580435</v>
      </c>
      <c r="BI203" s="50">
        <v>1580435</v>
      </c>
      <c r="BJ203" s="50">
        <v>3960.9899749373435</v>
      </c>
      <c r="BK203" s="50">
        <v>3882.6960784313724</v>
      </c>
      <c r="BL203" s="50">
        <v>0.020164827461232104</v>
      </c>
      <c r="BM203" s="50">
        <v>0</v>
      </c>
      <c r="BN203" s="50">
        <v>0</v>
      </c>
      <c r="BO203" s="50">
        <v>1746715</v>
      </c>
      <c r="BP203" s="50">
        <v>4265</v>
      </c>
      <c r="BQ203" s="50" t="s">
        <v>325</v>
      </c>
      <c r="BR203" s="50">
        <v>4377.7318295739351</v>
      </c>
      <c r="BS203" s="50">
        <v>0.020392012469101939</v>
      </c>
      <c r="BT203" s="50">
        <v>-3481.0499999999997</v>
      </c>
      <c r="BU203" s="50">
        <v>1743233.95</v>
      </c>
      <c r="BV203" s="50">
        <v>-3990</v>
      </c>
      <c r="BW203" s="50">
        <v>1739243.95</v>
      </c>
      <c r="BX203" s="50">
        <v>44980</v>
      </c>
      <c r="BY203" s="50">
        <v>1694263.95</v>
      </c>
      <c r="CA203" s="511">
        <f>BO203-BX203</f>
        <v>1701735</v>
      </c>
      <c r="CB203" s="511">
        <f>IF(E203&gt;0,CA203,0)</f>
        <v>1701735</v>
      </c>
      <c r="CC203" s="511">
        <f>IF(F203&gt;0,CA203,0)</f>
        <v>0</v>
      </c>
      <c r="CE203" s="40">
        <v>8732443</v>
      </c>
      <c r="CF203" s="50">
        <v>1746715</v>
      </c>
    </row>
    <row r="204" spans="1:84">
      <c r="A204" s="40">
        <v>110802</v>
      </c>
      <c r="B204" s="40">
        <v>8733052</v>
      </c>
      <c r="C204" s="40" t="s">
        <v>110</v>
      </c>
      <c r="D204" s="507">
        <v>261</v>
      </c>
      <c r="E204" s="507">
        <v>261</v>
      </c>
      <c r="F204" s="507">
        <v>0</v>
      </c>
      <c r="G204" s="50">
        <v>839637</v>
      </c>
      <c r="H204" s="50">
        <v>0</v>
      </c>
      <c r="I204" s="50">
        <v>0</v>
      </c>
      <c r="J204" s="50">
        <v>17390.000000000036</v>
      </c>
      <c r="K204" s="50">
        <v>0</v>
      </c>
      <c r="L204" s="50">
        <v>24779.999999999993</v>
      </c>
      <c r="M204" s="50">
        <v>0</v>
      </c>
      <c r="N204" s="50">
        <v>0</v>
      </c>
      <c r="O204" s="50">
        <v>0</v>
      </c>
      <c r="P204" s="50">
        <v>0</v>
      </c>
      <c r="Q204" s="50">
        <v>0</v>
      </c>
      <c r="R204" s="50">
        <v>0</v>
      </c>
      <c r="S204" s="50">
        <v>0</v>
      </c>
      <c r="T204" s="50">
        <v>0</v>
      </c>
      <c r="U204" s="50">
        <v>0</v>
      </c>
      <c r="V204" s="50">
        <v>0</v>
      </c>
      <c r="W204" s="50">
        <v>0</v>
      </c>
      <c r="X204" s="50">
        <v>0</v>
      </c>
      <c r="Y204" s="50">
        <v>0</v>
      </c>
      <c r="Z204" s="50">
        <v>1316.651785714286</v>
      </c>
      <c r="AA204" s="50">
        <v>0</v>
      </c>
      <c r="AB204" s="50">
        <v>0</v>
      </c>
      <c r="AC204" s="50">
        <v>134641.95652173911</v>
      </c>
      <c r="AD204" s="50">
        <v>0</v>
      </c>
      <c r="AE204" s="50">
        <v>0</v>
      </c>
      <c r="AF204" s="50">
        <v>0</v>
      </c>
      <c r="AG204" s="50">
        <v>121300</v>
      </c>
      <c r="AH204" s="50">
        <v>0</v>
      </c>
      <c r="AI204" s="50">
        <v>0</v>
      </c>
      <c r="AJ204" s="50">
        <v>0</v>
      </c>
      <c r="AK204" s="50">
        <v>33800</v>
      </c>
      <c r="AL204" s="50">
        <v>0</v>
      </c>
      <c r="AM204" s="50">
        <v>0</v>
      </c>
      <c r="AN204" s="50">
        <v>0</v>
      </c>
      <c r="AO204" s="50">
        <v>0</v>
      </c>
      <c r="AP204" s="50">
        <v>0</v>
      </c>
      <c r="AQ204" s="50">
        <v>0</v>
      </c>
      <c r="AR204" s="50">
        <v>0</v>
      </c>
      <c r="AS204" s="50">
        <v>0</v>
      </c>
      <c r="AT204" s="50">
        <v>839637</v>
      </c>
      <c r="AU204" s="50">
        <v>178128.60830745343</v>
      </c>
      <c r="AV204" s="50">
        <v>155100</v>
      </c>
      <c r="AW204" s="50">
        <v>87453.864530434774</v>
      </c>
      <c r="AX204" s="50">
        <v>1172865.6083074533</v>
      </c>
      <c r="AY204" s="50">
        <v>1139065.6083074533</v>
      </c>
      <c r="AZ204" s="50">
        <v>4265</v>
      </c>
      <c r="BA204" s="50">
        <v>1113165</v>
      </c>
      <c r="BB204" s="50">
        <v>0</v>
      </c>
      <c r="BC204" s="50">
        <v>0</v>
      </c>
      <c r="BD204" s="50">
        <v>1172865.6083074533</v>
      </c>
      <c r="BE204" s="50">
        <v>1172865.6083074533</v>
      </c>
      <c r="BF204" s="50">
        <v>0</v>
      </c>
      <c r="BG204" s="50">
        <v>1146965</v>
      </c>
      <c r="BH204" s="50">
        <v>991865</v>
      </c>
      <c r="BI204" s="50">
        <v>1017765.6083074533</v>
      </c>
      <c r="BJ204" s="50">
        <v>3899.4850893005873</v>
      </c>
      <c r="BK204" s="50">
        <v>3722.2641509433961</v>
      </c>
      <c r="BL204" s="50">
        <v>0.047611059067980209</v>
      </c>
      <c r="BM204" s="50">
        <v>0</v>
      </c>
      <c r="BN204" s="50">
        <v>0</v>
      </c>
      <c r="BO204" s="50">
        <v>1172865.6083074533</v>
      </c>
      <c r="BP204" s="50">
        <v>4364.2360471549937</v>
      </c>
      <c r="BQ204" s="50" t="s">
        <v>325</v>
      </c>
      <c r="BR204" s="50">
        <v>4493.7379628638055</v>
      </c>
      <c r="BS204" s="50">
        <v>0.04322431901787871</v>
      </c>
      <c r="BT204" s="50">
        <v>-2312.25</v>
      </c>
      <c r="BU204" s="50">
        <v>1170553.3583074533</v>
      </c>
      <c r="BV204" s="50">
        <v>-2610</v>
      </c>
      <c r="BW204" s="50">
        <v>1167943.3583074533</v>
      </c>
      <c r="BX204" s="50">
        <v>33800</v>
      </c>
      <c r="BY204" s="50">
        <v>1134143.3583074533</v>
      </c>
      <c r="CA204" s="511">
        <f>BO204-BX204</f>
        <v>1139065.6083074533</v>
      </c>
      <c r="CB204" s="511">
        <f>IF(E204&gt;0,CA204,0)</f>
        <v>1139065.6083074533</v>
      </c>
      <c r="CC204" s="511">
        <f>IF(F204&gt;0,CA204,0)</f>
        <v>0</v>
      </c>
      <c r="CE204" s="40">
        <v>8733052</v>
      </c>
      <c r="CF204" s="50">
        <v>1172865.6083074533</v>
      </c>
    </row>
    <row r="205" spans="1:84">
      <c r="A205" s="40">
        <v>146469</v>
      </c>
      <c r="B205" s="40">
        <v>8733037</v>
      </c>
      <c r="C205" s="40" t="s">
        <v>218</v>
      </c>
      <c r="D205" s="507">
        <v>88</v>
      </c>
      <c r="E205" s="507">
        <v>88</v>
      </c>
      <c r="F205" s="507">
        <v>0</v>
      </c>
      <c r="G205" s="50">
        <v>283096</v>
      </c>
      <c r="H205" s="50">
        <v>0</v>
      </c>
      <c r="I205" s="50">
        <v>0</v>
      </c>
      <c r="J205" s="50">
        <v>4700.0000000000155</v>
      </c>
      <c r="K205" s="50">
        <v>0</v>
      </c>
      <c r="L205" s="50">
        <v>8259.9999999999964</v>
      </c>
      <c r="M205" s="50">
        <v>0</v>
      </c>
      <c r="N205" s="50">
        <v>0</v>
      </c>
      <c r="O205" s="50">
        <v>810.00000000000023</v>
      </c>
      <c r="P205" s="50">
        <v>0</v>
      </c>
      <c r="Q205" s="50">
        <v>0</v>
      </c>
      <c r="R205" s="50">
        <v>0</v>
      </c>
      <c r="S205" s="50">
        <v>0</v>
      </c>
      <c r="T205" s="50">
        <v>0</v>
      </c>
      <c r="U205" s="50">
        <v>0</v>
      </c>
      <c r="V205" s="50">
        <v>0</v>
      </c>
      <c r="W205" s="50">
        <v>0</v>
      </c>
      <c r="X205" s="50">
        <v>0</v>
      </c>
      <c r="Y205" s="50">
        <v>0</v>
      </c>
      <c r="Z205" s="50">
        <v>662.93333333333169</v>
      </c>
      <c r="AA205" s="50">
        <v>0</v>
      </c>
      <c r="AB205" s="50">
        <v>0</v>
      </c>
      <c r="AC205" s="50">
        <v>33926.588235294119</v>
      </c>
      <c r="AD205" s="50">
        <v>0</v>
      </c>
      <c r="AE205" s="50">
        <v>0</v>
      </c>
      <c r="AF205" s="50">
        <v>0</v>
      </c>
      <c r="AG205" s="50">
        <v>121300</v>
      </c>
      <c r="AH205" s="50">
        <v>0</v>
      </c>
      <c r="AI205" s="50">
        <v>0</v>
      </c>
      <c r="AJ205" s="50">
        <v>0</v>
      </c>
      <c r="AK205" s="50">
        <v>3247.6</v>
      </c>
      <c r="AL205" s="50">
        <v>0</v>
      </c>
      <c r="AM205" s="50">
        <v>0</v>
      </c>
      <c r="AN205" s="50">
        <v>0</v>
      </c>
      <c r="AO205" s="50">
        <v>0</v>
      </c>
      <c r="AP205" s="50">
        <v>0</v>
      </c>
      <c r="AQ205" s="50">
        <v>0</v>
      </c>
      <c r="AR205" s="50">
        <v>0</v>
      </c>
      <c r="AS205" s="50">
        <v>0</v>
      </c>
      <c r="AT205" s="50">
        <v>283096</v>
      </c>
      <c r="AU205" s="50">
        <v>48359.521568627461</v>
      </c>
      <c r="AV205" s="50">
        <v>124547.6</v>
      </c>
      <c r="AW205" s="50">
        <v>26073.290070588235</v>
      </c>
      <c r="AX205" s="50">
        <v>456003.12156862742</v>
      </c>
      <c r="AY205" s="50">
        <v>452755.52156862745</v>
      </c>
      <c r="AZ205" s="50">
        <v>4265</v>
      </c>
      <c r="BA205" s="50">
        <v>375320</v>
      </c>
      <c r="BB205" s="50">
        <v>0</v>
      </c>
      <c r="BC205" s="50">
        <v>0</v>
      </c>
      <c r="BD205" s="50">
        <v>456003.12156862742</v>
      </c>
      <c r="BE205" s="50">
        <v>456003.12156862742</v>
      </c>
      <c r="BF205" s="50">
        <v>0</v>
      </c>
      <c r="BG205" s="50">
        <v>378567.6</v>
      </c>
      <c r="BH205" s="50">
        <v>254019.99999999997</v>
      </c>
      <c r="BI205" s="50">
        <v>331455.52156862745</v>
      </c>
      <c r="BJ205" s="50">
        <v>3766.5400178253117</v>
      </c>
      <c r="BK205" s="50">
        <v>3586.6380483516482</v>
      </c>
      <c r="BL205" s="50">
        <v>0.050158941897229657</v>
      </c>
      <c r="BM205" s="50">
        <v>0</v>
      </c>
      <c r="BN205" s="50">
        <v>0</v>
      </c>
      <c r="BO205" s="50">
        <v>456003.12156862742</v>
      </c>
      <c r="BP205" s="50">
        <v>5144.9491087344031</v>
      </c>
      <c r="BQ205" s="50" t="s">
        <v>325</v>
      </c>
      <c r="BR205" s="50">
        <v>5181.853654188948</v>
      </c>
      <c r="BS205" s="50">
        <v>0.04572094144257699</v>
      </c>
      <c r="BT205" s="50">
        <v>0</v>
      </c>
      <c r="BU205" s="50">
        <v>456003.12156862742</v>
      </c>
      <c r="BV205" s="50">
        <v>0</v>
      </c>
      <c r="BW205" s="50">
        <v>456003.12156862742</v>
      </c>
      <c r="BX205" s="50">
        <v>3247.6</v>
      </c>
      <c r="BY205" s="50">
        <v>452755.52156862745</v>
      </c>
      <c r="CA205" s="511">
        <f>BO205-BX205</f>
        <v>452755.52156862745</v>
      </c>
      <c r="CB205" s="511">
        <f>IF(E205&gt;0,CA205,0)</f>
        <v>452755.52156862745</v>
      </c>
      <c r="CC205" s="511">
        <f>IF(F205&gt;0,CA205,0)</f>
        <v>0</v>
      </c>
      <c r="CE205" s="40">
        <v>8733037</v>
      </c>
      <c r="CF205" s="50">
        <v>456003.12156862742</v>
      </c>
    </row>
    <row r="206" spans="1:84">
      <c r="A206" s="40">
        <v>146357</v>
      </c>
      <c r="B206" s="40">
        <v>8732081</v>
      </c>
      <c r="C206" s="40" t="s">
        <v>188</v>
      </c>
      <c r="D206" s="507">
        <v>100</v>
      </c>
      <c r="E206" s="507">
        <v>100</v>
      </c>
      <c r="F206" s="507">
        <v>0</v>
      </c>
      <c r="G206" s="50">
        <v>321700</v>
      </c>
      <c r="H206" s="50">
        <v>0</v>
      </c>
      <c r="I206" s="50">
        <v>0</v>
      </c>
      <c r="J206" s="50">
        <v>7050</v>
      </c>
      <c r="K206" s="50">
        <v>0</v>
      </c>
      <c r="L206" s="50">
        <v>9440</v>
      </c>
      <c r="M206" s="50">
        <v>0</v>
      </c>
      <c r="N206" s="50">
        <v>0</v>
      </c>
      <c r="O206" s="50">
        <v>0</v>
      </c>
      <c r="P206" s="50">
        <v>0</v>
      </c>
      <c r="Q206" s="50">
        <v>0</v>
      </c>
      <c r="R206" s="50">
        <v>0</v>
      </c>
      <c r="S206" s="50">
        <v>0</v>
      </c>
      <c r="T206" s="50">
        <v>0</v>
      </c>
      <c r="U206" s="50">
        <v>0</v>
      </c>
      <c r="V206" s="50">
        <v>0</v>
      </c>
      <c r="W206" s="50">
        <v>0</v>
      </c>
      <c r="X206" s="50">
        <v>0</v>
      </c>
      <c r="Y206" s="50">
        <v>0</v>
      </c>
      <c r="Z206" s="50">
        <v>0</v>
      </c>
      <c r="AA206" s="50">
        <v>0</v>
      </c>
      <c r="AB206" s="50">
        <v>0</v>
      </c>
      <c r="AC206" s="50">
        <v>42526.881720430109</v>
      </c>
      <c r="AD206" s="50">
        <v>0</v>
      </c>
      <c r="AE206" s="50">
        <v>2775</v>
      </c>
      <c r="AF206" s="50">
        <v>0</v>
      </c>
      <c r="AG206" s="50">
        <v>121300</v>
      </c>
      <c r="AH206" s="50">
        <v>27975.100133511332</v>
      </c>
      <c r="AI206" s="50">
        <v>0</v>
      </c>
      <c r="AJ206" s="50">
        <v>0</v>
      </c>
      <c r="AK206" s="50">
        <v>2108.4</v>
      </c>
      <c r="AL206" s="50">
        <v>0</v>
      </c>
      <c r="AM206" s="50">
        <v>0</v>
      </c>
      <c r="AN206" s="50">
        <v>0</v>
      </c>
      <c r="AO206" s="50">
        <v>0</v>
      </c>
      <c r="AP206" s="50">
        <v>0</v>
      </c>
      <c r="AQ206" s="50">
        <v>0</v>
      </c>
      <c r="AR206" s="50">
        <v>0</v>
      </c>
      <c r="AS206" s="50">
        <v>0</v>
      </c>
      <c r="AT206" s="50">
        <v>321700</v>
      </c>
      <c r="AU206" s="50">
        <v>61791.881720430109</v>
      </c>
      <c r="AV206" s="50">
        <v>151383.50013351132</v>
      </c>
      <c r="AW206" s="50">
        <v>30475.892892473115</v>
      </c>
      <c r="AX206" s="50">
        <v>534875.38185394136</v>
      </c>
      <c r="AY206" s="50">
        <v>532766.98185394134</v>
      </c>
      <c r="AZ206" s="50">
        <v>4265</v>
      </c>
      <c r="BA206" s="50">
        <v>426500</v>
      </c>
      <c r="BB206" s="50">
        <v>0</v>
      </c>
      <c r="BC206" s="50">
        <v>0</v>
      </c>
      <c r="BD206" s="50">
        <v>534875.38185394136</v>
      </c>
      <c r="BE206" s="50">
        <v>534875.38185394136</v>
      </c>
      <c r="BF206" s="50">
        <v>0</v>
      </c>
      <c r="BG206" s="50">
        <v>428608.4</v>
      </c>
      <c r="BH206" s="50">
        <v>277224.89986648865</v>
      </c>
      <c r="BI206" s="50">
        <v>383491.88172043</v>
      </c>
      <c r="BJ206" s="50">
        <v>3834.9188172043</v>
      </c>
      <c r="BK206" s="50">
        <v>3415.4444899659093</v>
      </c>
      <c r="BL206" s="50">
        <v>0.12281690669274431</v>
      </c>
      <c r="BM206" s="50">
        <v>0</v>
      </c>
      <c r="BN206" s="50">
        <v>0</v>
      </c>
      <c r="BO206" s="50">
        <v>534875.38185394136</v>
      </c>
      <c r="BP206" s="50">
        <v>5327.6698185394134</v>
      </c>
      <c r="BQ206" s="50" t="s">
        <v>325</v>
      </c>
      <c r="BR206" s="50">
        <v>5348.7538185394133</v>
      </c>
      <c r="BS206" s="50">
        <v>0.094892291519430572</v>
      </c>
      <c r="BT206" s="50">
        <v>0</v>
      </c>
      <c r="BU206" s="50">
        <v>534875.38185394136</v>
      </c>
      <c r="BV206" s="50">
        <v>0</v>
      </c>
      <c r="BW206" s="50">
        <v>534875.38185394136</v>
      </c>
      <c r="BX206" s="50">
        <v>2108.4</v>
      </c>
      <c r="BY206" s="50">
        <v>532766.98185394134</v>
      </c>
      <c r="CA206" s="511">
        <f>BO206-BX206</f>
        <v>532766.98185394134</v>
      </c>
      <c r="CB206" s="511">
        <f>IF(E206&gt;0,CA206,0)</f>
        <v>532766.98185394134</v>
      </c>
      <c r="CC206" s="511">
        <f>IF(F206&gt;0,CA206,0)</f>
        <v>0</v>
      </c>
      <c r="CE206" s="40">
        <v>8732081</v>
      </c>
      <c r="CF206" s="50">
        <v>534875.38185394136</v>
      </c>
    </row>
    <row r="207" spans="1:84">
      <c r="A207" s="40">
        <v>110620</v>
      </c>
      <c r="B207" s="40">
        <v>8732046</v>
      </c>
      <c r="C207" s="40" t="s">
        <v>39</v>
      </c>
      <c r="D207" s="507">
        <v>309</v>
      </c>
      <c r="E207" s="507">
        <v>309</v>
      </c>
      <c r="F207" s="507">
        <v>0</v>
      </c>
      <c r="G207" s="50">
        <v>994053</v>
      </c>
      <c r="H207" s="50">
        <v>0</v>
      </c>
      <c r="I207" s="50">
        <v>0</v>
      </c>
      <c r="J207" s="50">
        <v>7049.9999999999927</v>
      </c>
      <c r="K207" s="50">
        <v>0</v>
      </c>
      <c r="L207" s="50">
        <v>9439.9999999999982</v>
      </c>
      <c r="M207" s="50">
        <v>0</v>
      </c>
      <c r="N207" s="50">
        <v>220.71428571428592</v>
      </c>
      <c r="O207" s="50">
        <v>1354.3831168831141</v>
      </c>
      <c r="P207" s="50">
        <v>0</v>
      </c>
      <c r="Q207" s="50">
        <v>0</v>
      </c>
      <c r="R207" s="50">
        <v>0</v>
      </c>
      <c r="S207" s="50">
        <v>0</v>
      </c>
      <c r="T207" s="50">
        <v>0</v>
      </c>
      <c r="U207" s="50">
        <v>0</v>
      </c>
      <c r="V207" s="50">
        <v>0</v>
      </c>
      <c r="W207" s="50">
        <v>0</v>
      </c>
      <c r="X207" s="50">
        <v>0</v>
      </c>
      <c r="Y207" s="50">
        <v>0</v>
      </c>
      <c r="Z207" s="50">
        <v>3463.9880952380881</v>
      </c>
      <c r="AA207" s="50">
        <v>0</v>
      </c>
      <c r="AB207" s="50">
        <v>0</v>
      </c>
      <c r="AC207" s="50">
        <v>97710.123456790127</v>
      </c>
      <c r="AD207" s="50">
        <v>0</v>
      </c>
      <c r="AE207" s="50">
        <v>0</v>
      </c>
      <c r="AF207" s="50">
        <v>0</v>
      </c>
      <c r="AG207" s="50">
        <v>121300</v>
      </c>
      <c r="AH207" s="50">
        <v>0</v>
      </c>
      <c r="AI207" s="50">
        <v>0</v>
      </c>
      <c r="AJ207" s="50">
        <v>0</v>
      </c>
      <c r="AK207" s="50">
        <v>36140</v>
      </c>
      <c r="AL207" s="50">
        <v>0</v>
      </c>
      <c r="AM207" s="50">
        <v>0</v>
      </c>
      <c r="AN207" s="50">
        <v>0</v>
      </c>
      <c r="AO207" s="50">
        <v>0</v>
      </c>
      <c r="AP207" s="50">
        <v>0</v>
      </c>
      <c r="AQ207" s="50">
        <v>0</v>
      </c>
      <c r="AR207" s="50">
        <v>0</v>
      </c>
      <c r="AS207" s="50">
        <v>0</v>
      </c>
      <c r="AT207" s="50">
        <v>994053</v>
      </c>
      <c r="AU207" s="50">
        <v>119239.2089546256</v>
      </c>
      <c r="AV207" s="50">
        <v>157440</v>
      </c>
      <c r="AW207" s="50">
        <v>81233.533799775527</v>
      </c>
      <c r="AX207" s="50">
        <v>1270732.2089546255</v>
      </c>
      <c r="AY207" s="50">
        <v>1234592.2089546255</v>
      </c>
      <c r="AZ207" s="50">
        <v>4265</v>
      </c>
      <c r="BA207" s="50">
        <v>1317885</v>
      </c>
      <c r="BB207" s="50">
        <v>83292.79104537447</v>
      </c>
      <c r="BC207" s="50">
        <v>0</v>
      </c>
      <c r="BD207" s="50">
        <v>1354025</v>
      </c>
      <c r="BE207" s="50">
        <v>1354025.0000000002</v>
      </c>
      <c r="BF207" s="50">
        <v>0</v>
      </c>
      <c r="BG207" s="50">
        <v>1354025</v>
      </c>
      <c r="BH207" s="50">
        <v>1196585</v>
      </c>
      <c r="BI207" s="50">
        <v>1196585</v>
      </c>
      <c r="BJ207" s="50">
        <v>3872.4433656957931</v>
      </c>
      <c r="BK207" s="50">
        <v>3763.1615120274914</v>
      </c>
      <c r="BL207" s="50">
        <v>0.029039905228363028</v>
      </c>
      <c r="BM207" s="50">
        <v>0</v>
      </c>
      <c r="BN207" s="50">
        <v>0</v>
      </c>
      <c r="BO207" s="50">
        <v>1354025</v>
      </c>
      <c r="BP207" s="50">
        <v>4265</v>
      </c>
      <c r="BQ207" s="50" t="s">
        <v>325</v>
      </c>
      <c r="BR207" s="50">
        <v>4381.9579288025889</v>
      </c>
      <c r="BS207" s="50">
        <v>0.018067381983164488</v>
      </c>
      <c r="BT207" s="50">
        <v>-2603.5499999999997</v>
      </c>
      <c r="BU207" s="50">
        <v>1351421.45</v>
      </c>
      <c r="BV207" s="50">
        <v>-3090</v>
      </c>
      <c r="BW207" s="50">
        <v>1348331.45</v>
      </c>
      <c r="BX207" s="50">
        <v>36140</v>
      </c>
      <c r="BY207" s="50">
        <v>1312191.45</v>
      </c>
      <c r="CA207" s="511">
        <f>BO207-BX207</f>
        <v>1317885</v>
      </c>
      <c r="CB207" s="511">
        <f>IF(E207&gt;0,CA207,0)</f>
        <v>1317885</v>
      </c>
      <c r="CC207" s="511">
        <f>IF(F207&gt;0,CA207,0)</f>
        <v>0</v>
      </c>
      <c r="CE207" s="40">
        <v>8732046</v>
      </c>
      <c r="CF207" s="50">
        <v>1354025</v>
      </c>
    </row>
    <row r="208" spans="1:84">
      <c r="A208" s="40">
        <v>136580</v>
      </c>
      <c r="B208" s="40">
        <v>8734007</v>
      </c>
      <c r="C208" s="40" t="s">
        <v>242</v>
      </c>
      <c r="D208" s="507">
        <v>1253</v>
      </c>
      <c r="E208" s="507">
        <v>0</v>
      </c>
      <c r="F208" s="507">
        <v>1253</v>
      </c>
      <c r="G208" s="50">
        <v>0</v>
      </c>
      <c r="H208" s="50">
        <v>3247776</v>
      </c>
      <c r="I208" s="50">
        <v>2745144</v>
      </c>
      <c r="J208" s="50">
        <v>0</v>
      </c>
      <c r="K208" s="50">
        <v>55929.999999999971</v>
      </c>
      <c r="L208" s="50">
        <v>0</v>
      </c>
      <c r="M208" s="50">
        <v>121964.99999999971</v>
      </c>
      <c r="N208" s="50">
        <v>0</v>
      </c>
      <c r="O208" s="50">
        <v>0</v>
      </c>
      <c r="P208" s="50">
        <v>0</v>
      </c>
      <c r="Q208" s="50">
        <v>0</v>
      </c>
      <c r="R208" s="50">
        <v>0</v>
      </c>
      <c r="S208" s="50">
        <v>0</v>
      </c>
      <c r="T208" s="50">
        <v>961.53477218225316</v>
      </c>
      <c r="U208" s="50">
        <v>4682.474020783372</v>
      </c>
      <c r="V208" s="50">
        <v>0</v>
      </c>
      <c r="W208" s="50">
        <v>0</v>
      </c>
      <c r="X208" s="50">
        <v>0</v>
      </c>
      <c r="Y208" s="50">
        <v>0</v>
      </c>
      <c r="Z208" s="50">
        <v>0</v>
      </c>
      <c r="AA208" s="50">
        <v>18359.999999999996</v>
      </c>
      <c r="AB208" s="50">
        <v>0</v>
      </c>
      <c r="AC208" s="50">
        <v>0</v>
      </c>
      <c r="AD208" s="50">
        <v>432849.80193772115</v>
      </c>
      <c r="AE208" s="50">
        <v>0</v>
      </c>
      <c r="AF208" s="50">
        <v>0</v>
      </c>
      <c r="AG208" s="50">
        <v>121300</v>
      </c>
      <c r="AH208" s="50">
        <v>0</v>
      </c>
      <c r="AI208" s="50">
        <v>0</v>
      </c>
      <c r="AJ208" s="50">
        <v>0</v>
      </c>
      <c r="AK208" s="50">
        <v>32815</v>
      </c>
      <c r="AL208" s="50">
        <v>0</v>
      </c>
      <c r="AM208" s="50">
        <v>0</v>
      </c>
      <c r="AN208" s="50">
        <v>0</v>
      </c>
      <c r="AO208" s="50">
        <v>0</v>
      </c>
      <c r="AP208" s="50">
        <v>0</v>
      </c>
      <c r="AQ208" s="50">
        <v>0</v>
      </c>
      <c r="AR208" s="50">
        <v>0</v>
      </c>
      <c r="AS208" s="50">
        <v>0</v>
      </c>
      <c r="AT208" s="50">
        <v>5992920</v>
      </c>
      <c r="AU208" s="50">
        <v>634748.81073068641</v>
      </c>
      <c r="AV208" s="50">
        <v>154115</v>
      </c>
      <c r="AW208" s="50">
        <v>440416.96048114123</v>
      </c>
      <c r="AX208" s="50">
        <v>6781783.8107306864</v>
      </c>
      <c r="AY208" s="50">
        <v>6748968.8107306864</v>
      </c>
      <c r="AZ208" s="50">
        <v>5525</v>
      </c>
      <c r="BA208" s="50">
        <v>6922825</v>
      </c>
      <c r="BB208" s="50">
        <v>0</v>
      </c>
      <c r="BC208" s="50">
        <v>173856.18926931359</v>
      </c>
      <c r="BD208" s="50">
        <v>6955640</v>
      </c>
      <c r="BE208" s="50">
        <v>0</v>
      </c>
      <c r="BF208" s="50">
        <v>6955640</v>
      </c>
      <c r="BG208" s="50">
        <v>6955640</v>
      </c>
      <c r="BH208" s="50">
        <v>6801525</v>
      </c>
      <c r="BI208" s="50">
        <v>6801525</v>
      </c>
      <c r="BJ208" s="50">
        <v>5428.1923383878693</v>
      </c>
      <c r="BK208" s="50">
        <v>5319.5633359559406</v>
      </c>
      <c r="BL208" s="50">
        <v>0.020420661541462364</v>
      </c>
      <c r="BM208" s="50">
        <v>0</v>
      </c>
      <c r="BN208" s="50">
        <v>0</v>
      </c>
      <c r="BO208" s="50">
        <v>6955640</v>
      </c>
      <c r="BP208" s="50">
        <v>5525</v>
      </c>
      <c r="BQ208" s="50" t="s">
        <v>325</v>
      </c>
      <c r="BR208" s="50">
        <v>5551.1891460494817</v>
      </c>
      <c r="BS208" s="50">
        <v>0.020285715781413138</v>
      </c>
      <c r="BT208" s="50">
        <v>0</v>
      </c>
      <c r="BU208" s="50">
        <v>6955640</v>
      </c>
      <c r="BV208" s="50">
        <v>0</v>
      </c>
      <c r="BW208" s="50">
        <v>6955640</v>
      </c>
      <c r="BX208" s="50">
        <v>32815</v>
      </c>
      <c r="BY208" s="50">
        <v>6922825</v>
      </c>
      <c r="CA208" s="511">
        <f>BO208-BX208</f>
        <v>6922825</v>
      </c>
      <c r="CB208" s="511">
        <f>IF(E208&gt;0,CA208,0)</f>
        <v>0</v>
      </c>
      <c r="CC208" s="511">
        <f>IF(F208&gt;0,CA208,0)</f>
        <v>6922825</v>
      </c>
      <c r="CE208" s="40">
        <v>8734007</v>
      </c>
      <c r="CF208" s="50">
        <v>6955640</v>
      </c>
    </row>
    <row r="209" spans="1:84">
      <c r="A209" s="40">
        <v>110834</v>
      </c>
      <c r="B209" s="40">
        <v>8733325</v>
      </c>
      <c r="C209" s="40" t="s">
        <v>127</v>
      </c>
      <c r="D209" s="507">
        <v>187</v>
      </c>
      <c r="E209" s="507">
        <v>187</v>
      </c>
      <c r="F209" s="507">
        <v>0</v>
      </c>
      <c r="G209" s="50">
        <v>601579</v>
      </c>
      <c r="H209" s="50">
        <v>0</v>
      </c>
      <c r="I209" s="50">
        <v>0</v>
      </c>
      <c r="J209" s="50">
        <v>36660.000000000029</v>
      </c>
      <c r="K209" s="50">
        <v>0</v>
      </c>
      <c r="L209" s="50">
        <v>48379.999999999949</v>
      </c>
      <c r="M209" s="50">
        <v>0</v>
      </c>
      <c r="N209" s="50">
        <v>7480.0000000000082</v>
      </c>
      <c r="O209" s="50">
        <v>2969.9999999999995</v>
      </c>
      <c r="P209" s="50">
        <v>7979.9999999999745</v>
      </c>
      <c r="Q209" s="50">
        <v>0</v>
      </c>
      <c r="R209" s="50">
        <v>0</v>
      </c>
      <c r="S209" s="50">
        <v>0</v>
      </c>
      <c r="T209" s="50">
        <v>0</v>
      </c>
      <c r="U209" s="50">
        <v>0</v>
      </c>
      <c r="V209" s="50">
        <v>0</v>
      </c>
      <c r="W209" s="50">
        <v>0</v>
      </c>
      <c r="X209" s="50">
        <v>0</v>
      </c>
      <c r="Y209" s="50">
        <v>0</v>
      </c>
      <c r="Z209" s="50">
        <v>12705.348101265819</v>
      </c>
      <c r="AA209" s="50">
        <v>0</v>
      </c>
      <c r="AB209" s="50">
        <v>0</v>
      </c>
      <c r="AC209" s="50">
        <v>56171.012658227846</v>
      </c>
      <c r="AD209" s="50">
        <v>0</v>
      </c>
      <c r="AE209" s="50">
        <v>0</v>
      </c>
      <c r="AF209" s="50">
        <v>0</v>
      </c>
      <c r="AG209" s="50">
        <v>121300</v>
      </c>
      <c r="AH209" s="50">
        <v>0</v>
      </c>
      <c r="AI209" s="50">
        <v>0</v>
      </c>
      <c r="AJ209" s="50">
        <v>0</v>
      </c>
      <c r="AK209" s="50">
        <v>3561.6</v>
      </c>
      <c r="AL209" s="50">
        <v>0</v>
      </c>
      <c r="AM209" s="50">
        <v>0</v>
      </c>
      <c r="AN209" s="50">
        <v>0</v>
      </c>
      <c r="AO209" s="50">
        <v>0</v>
      </c>
      <c r="AP209" s="50">
        <v>0</v>
      </c>
      <c r="AQ209" s="50">
        <v>0</v>
      </c>
      <c r="AR209" s="50">
        <v>0</v>
      </c>
      <c r="AS209" s="50">
        <v>0</v>
      </c>
      <c r="AT209" s="50">
        <v>601579</v>
      </c>
      <c r="AU209" s="50">
        <v>172346.3607594936</v>
      </c>
      <c r="AV209" s="50">
        <v>124861.6</v>
      </c>
      <c r="AW209" s="50">
        <v>65858.993470886053</v>
      </c>
      <c r="AX209" s="50">
        <v>898786.96075949364</v>
      </c>
      <c r="AY209" s="50">
        <v>895225.36075949366</v>
      </c>
      <c r="AZ209" s="50">
        <v>4265</v>
      </c>
      <c r="BA209" s="50">
        <v>797555</v>
      </c>
      <c r="BB209" s="50">
        <v>0</v>
      </c>
      <c r="BC209" s="50">
        <v>0</v>
      </c>
      <c r="BD209" s="50">
        <v>898786.96075949364</v>
      </c>
      <c r="BE209" s="50">
        <v>898786.96075949364</v>
      </c>
      <c r="BF209" s="50">
        <v>0</v>
      </c>
      <c r="BG209" s="50">
        <v>801116.6</v>
      </c>
      <c r="BH209" s="50">
        <v>676255</v>
      </c>
      <c r="BI209" s="50">
        <v>773925.36075949366</v>
      </c>
      <c r="BJ209" s="50">
        <v>4138.638292831517</v>
      </c>
      <c r="BK209" s="50">
        <v>3930.0062641304348</v>
      </c>
      <c r="BL209" s="50">
        <v>0.053086945587157916</v>
      </c>
      <c r="BM209" s="50">
        <v>0</v>
      </c>
      <c r="BN209" s="50">
        <v>0</v>
      </c>
      <c r="BO209" s="50">
        <v>898786.96075949364</v>
      </c>
      <c r="BP209" s="50">
        <v>4787.3013944357954</v>
      </c>
      <c r="BQ209" s="50" t="s">
        <v>325</v>
      </c>
      <c r="BR209" s="50">
        <v>4806.3473837406073</v>
      </c>
      <c r="BS209" s="50">
        <v>0.042939393690623717</v>
      </c>
      <c r="BT209" s="50">
        <v>-1896.1000000000001</v>
      </c>
      <c r="BU209" s="50">
        <v>896890.86075949366</v>
      </c>
      <c r="BV209" s="50">
        <v>-1870</v>
      </c>
      <c r="BW209" s="50">
        <v>895020.86075949366</v>
      </c>
      <c r="BX209" s="50">
        <v>3536</v>
      </c>
      <c r="BY209" s="50">
        <v>891484.86075949366</v>
      </c>
      <c r="CA209" s="511">
        <f>BO209-BX209</f>
        <v>895250.96075949364</v>
      </c>
      <c r="CB209" s="511">
        <f>IF(E209&gt;0,CA209,0)</f>
        <v>895250.96075949364</v>
      </c>
      <c r="CC209" s="511">
        <f>IF(F209&gt;0,CA209,0)</f>
        <v>0</v>
      </c>
      <c r="CE209" s="40">
        <v>8733325</v>
      </c>
      <c r="CF209" s="50">
        <v>898786.96075949364</v>
      </c>
    </row>
    <row r="210" spans="1:84">
      <c r="A210" s="40">
        <v>110685</v>
      </c>
      <c r="B210" s="40">
        <v>8732217</v>
      </c>
      <c r="C210" s="40" t="s">
        <v>67</v>
      </c>
      <c r="D210" s="507">
        <v>118</v>
      </c>
      <c r="E210" s="507">
        <v>118</v>
      </c>
      <c r="F210" s="507">
        <v>0</v>
      </c>
      <c r="G210" s="50">
        <v>379606</v>
      </c>
      <c r="H210" s="50">
        <v>0</v>
      </c>
      <c r="I210" s="50">
        <v>0</v>
      </c>
      <c r="J210" s="50">
        <v>12219.999999999975</v>
      </c>
      <c r="K210" s="50">
        <v>0</v>
      </c>
      <c r="L210" s="50">
        <v>15930.000000000009</v>
      </c>
      <c r="M210" s="50">
        <v>0</v>
      </c>
      <c r="N210" s="50">
        <v>0</v>
      </c>
      <c r="O210" s="50">
        <v>2430.0000000000009</v>
      </c>
      <c r="P210" s="50">
        <v>0</v>
      </c>
      <c r="Q210" s="50">
        <v>0</v>
      </c>
      <c r="R210" s="50">
        <v>0</v>
      </c>
      <c r="S210" s="50">
        <v>0</v>
      </c>
      <c r="T210" s="50">
        <v>0</v>
      </c>
      <c r="U210" s="50">
        <v>0</v>
      </c>
      <c r="V210" s="50">
        <v>0</v>
      </c>
      <c r="W210" s="50">
        <v>0</v>
      </c>
      <c r="X210" s="50">
        <v>0</v>
      </c>
      <c r="Y210" s="50">
        <v>0</v>
      </c>
      <c r="Z210" s="50">
        <v>1269.904761904759</v>
      </c>
      <c r="AA210" s="50">
        <v>0</v>
      </c>
      <c r="AB210" s="50">
        <v>0</v>
      </c>
      <c r="AC210" s="50">
        <v>47621.428571428572</v>
      </c>
      <c r="AD210" s="50">
        <v>0</v>
      </c>
      <c r="AE210" s="50">
        <v>850.99999999999716</v>
      </c>
      <c r="AF210" s="50">
        <v>0</v>
      </c>
      <c r="AG210" s="50">
        <v>121300</v>
      </c>
      <c r="AH210" s="50">
        <v>23351.13484646194</v>
      </c>
      <c r="AI210" s="50">
        <v>0</v>
      </c>
      <c r="AJ210" s="50">
        <v>0</v>
      </c>
      <c r="AK210" s="50">
        <v>20533.5</v>
      </c>
      <c r="AL210" s="50">
        <v>0</v>
      </c>
      <c r="AM210" s="50">
        <v>0</v>
      </c>
      <c r="AN210" s="50">
        <v>0</v>
      </c>
      <c r="AO210" s="50">
        <v>0</v>
      </c>
      <c r="AP210" s="50">
        <v>0</v>
      </c>
      <c r="AQ210" s="50">
        <v>0</v>
      </c>
      <c r="AR210" s="50">
        <v>0</v>
      </c>
      <c r="AS210" s="50">
        <v>0</v>
      </c>
      <c r="AT210" s="50">
        <v>379606</v>
      </c>
      <c r="AU210" s="50">
        <v>80322.333333333314</v>
      </c>
      <c r="AV210" s="50">
        <v>165184.63484646194</v>
      </c>
      <c r="AW210" s="50">
        <v>37424.5482</v>
      </c>
      <c r="AX210" s="50">
        <v>625112.96817979519</v>
      </c>
      <c r="AY210" s="50">
        <v>604579.46817979519</v>
      </c>
      <c r="AZ210" s="50">
        <v>4265</v>
      </c>
      <c r="BA210" s="50">
        <v>503270</v>
      </c>
      <c r="BB210" s="50">
        <v>0</v>
      </c>
      <c r="BC210" s="50">
        <v>0</v>
      </c>
      <c r="BD210" s="50">
        <v>625112.96817979519</v>
      </c>
      <c r="BE210" s="50">
        <v>625112.96817979519</v>
      </c>
      <c r="BF210" s="50">
        <v>0</v>
      </c>
      <c r="BG210" s="50">
        <v>523803.5</v>
      </c>
      <c r="BH210" s="50">
        <v>358618.86515353806</v>
      </c>
      <c r="BI210" s="50">
        <v>459928.33333333326</v>
      </c>
      <c r="BJ210" s="50">
        <v>3897.6977401129939</v>
      </c>
      <c r="BK210" s="50">
        <v>3633.1161359796533</v>
      </c>
      <c r="BL210" s="50">
        <v>0.072824978401632434</v>
      </c>
      <c r="BM210" s="50">
        <v>0</v>
      </c>
      <c r="BN210" s="50">
        <v>0</v>
      </c>
      <c r="BO210" s="50">
        <v>625112.96817979519</v>
      </c>
      <c r="BP210" s="50">
        <v>5123.55481508301</v>
      </c>
      <c r="BQ210" s="50" t="s">
        <v>325</v>
      </c>
      <c r="BR210" s="50">
        <v>5297.5675269474168</v>
      </c>
      <c r="BS210" s="50">
        <v>0.059878441157664275</v>
      </c>
      <c r="BT210" s="50">
        <v>-1088.4999999999998</v>
      </c>
      <c r="BU210" s="50">
        <v>624024.46817979519</v>
      </c>
      <c r="BV210" s="50">
        <v>-1180</v>
      </c>
      <c r="BW210" s="50">
        <v>622844.46817979519</v>
      </c>
      <c r="BX210" s="50">
        <v>20533.5</v>
      </c>
      <c r="BY210" s="50">
        <v>602310.96817979519</v>
      </c>
      <c r="CA210" s="511">
        <f>BO210-BX210</f>
        <v>604579.46817979519</v>
      </c>
      <c r="CB210" s="511">
        <f>IF(E210&gt;0,CA210,0)</f>
        <v>604579.46817979519</v>
      </c>
      <c r="CC210" s="511">
        <f>IF(F210&gt;0,CA210,0)</f>
        <v>0</v>
      </c>
      <c r="CE210" s="40">
        <v>8732217</v>
      </c>
      <c r="CF210" s="50">
        <v>625112.96817979519</v>
      </c>
    </row>
    <row r="211" spans="1:84">
      <c r="A211" s="40">
        <v>135132</v>
      </c>
      <c r="B211" s="40">
        <v>8733943</v>
      </c>
      <c r="C211" s="40" t="s">
        <v>141</v>
      </c>
      <c r="D211" s="507">
        <v>403</v>
      </c>
      <c r="E211" s="507">
        <v>403</v>
      </c>
      <c r="F211" s="507">
        <v>0</v>
      </c>
      <c r="G211" s="50">
        <v>1296451</v>
      </c>
      <c r="H211" s="50">
        <v>0</v>
      </c>
      <c r="I211" s="50">
        <v>0</v>
      </c>
      <c r="J211" s="50">
        <v>29140.000000000025</v>
      </c>
      <c r="K211" s="50">
        <v>0</v>
      </c>
      <c r="L211" s="50">
        <v>38349.999999999956</v>
      </c>
      <c r="M211" s="50">
        <v>0</v>
      </c>
      <c r="N211" s="50">
        <v>219.99999999999986</v>
      </c>
      <c r="O211" s="50">
        <v>0</v>
      </c>
      <c r="P211" s="50">
        <v>0</v>
      </c>
      <c r="Q211" s="50">
        <v>0</v>
      </c>
      <c r="R211" s="50">
        <v>0</v>
      </c>
      <c r="S211" s="50">
        <v>0</v>
      </c>
      <c r="T211" s="50">
        <v>0</v>
      </c>
      <c r="U211" s="50">
        <v>0</v>
      </c>
      <c r="V211" s="50">
        <v>0</v>
      </c>
      <c r="W211" s="50">
        <v>0</v>
      </c>
      <c r="X211" s="50">
        <v>0</v>
      </c>
      <c r="Y211" s="50">
        <v>0</v>
      </c>
      <c r="Z211" s="50">
        <v>21058.497109826596</v>
      </c>
      <c r="AA211" s="50">
        <v>0</v>
      </c>
      <c r="AB211" s="50">
        <v>0</v>
      </c>
      <c r="AC211" s="50">
        <v>111349.27899686521</v>
      </c>
      <c r="AD211" s="50">
        <v>0</v>
      </c>
      <c r="AE211" s="50">
        <v>0</v>
      </c>
      <c r="AF211" s="50">
        <v>0</v>
      </c>
      <c r="AG211" s="50">
        <v>121300</v>
      </c>
      <c r="AH211" s="50">
        <v>0</v>
      </c>
      <c r="AI211" s="50">
        <v>0</v>
      </c>
      <c r="AJ211" s="50">
        <v>0</v>
      </c>
      <c r="AK211" s="50">
        <v>68640</v>
      </c>
      <c r="AL211" s="50">
        <v>0</v>
      </c>
      <c r="AM211" s="50">
        <v>0</v>
      </c>
      <c r="AN211" s="50">
        <v>0</v>
      </c>
      <c r="AO211" s="50">
        <v>0</v>
      </c>
      <c r="AP211" s="50">
        <v>0</v>
      </c>
      <c r="AQ211" s="50">
        <v>0</v>
      </c>
      <c r="AR211" s="50">
        <v>0</v>
      </c>
      <c r="AS211" s="50">
        <v>0</v>
      </c>
      <c r="AT211" s="50">
        <v>1296451</v>
      </c>
      <c r="AU211" s="50">
        <v>200117.7761066918</v>
      </c>
      <c r="AV211" s="50">
        <v>189940</v>
      </c>
      <c r="AW211" s="50">
        <v>102792.06993354231</v>
      </c>
      <c r="AX211" s="50">
        <v>1686508.7761066919</v>
      </c>
      <c r="AY211" s="50">
        <v>1617868.7761066919</v>
      </c>
      <c r="AZ211" s="50">
        <v>4265</v>
      </c>
      <c r="BA211" s="50">
        <v>1718795</v>
      </c>
      <c r="BB211" s="50">
        <v>100926.22389330808</v>
      </c>
      <c r="BC211" s="50">
        <v>0</v>
      </c>
      <c r="BD211" s="50">
        <v>1787435</v>
      </c>
      <c r="BE211" s="50">
        <v>1787435</v>
      </c>
      <c r="BF211" s="50">
        <v>0</v>
      </c>
      <c r="BG211" s="50">
        <v>1787435</v>
      </c>
      <c r="BH211" s="50">
        <v>1597495</v>
      </c>
      <c r="BI211" s="50">
        <v>1597495</v>
      </c>
      <c r="BJ211" s="50">
        <v>3964.0074441687343</v>
      </c>
      <c r="BK211" s="50">
        <v>3867.3711340206187</v>
      </c>
      <c r="BL211" s="50">
        <v>0.024987596690170779</v>
      </c>
      <c r="BM211" s="50">
        <v>0</v>
      </c>
      <c r="BN211" s="50">
        <v>0</v>
      </c>
      <c r="BO211" s="50">
        <v>1787435</v>
      </c>
      <c r="BP211" s="50">
        <v>4265</v>
      </c>
      <c r="BQ211" s="50" t="s">
        <v>325</v>
      </c>
      <c r="BR211" s="50">
        <v>4435.322580645161</v>
      </c>
      <c r="BS211" s="50">
        <v>0.0179979421763774</v>
      </c>
      <c r="BT211" s="50">
        <v>-3592.9</v>
      </c>
      <c r="BU211" s="50">
        <v>1783842.1</v>
      </c>
      <c r="BV211" s="50">
        <v>-4030</v>
      </c>
      <c r="BW211" s="50">
        <v>1779812.1</v>
      </c>
      <c r="BX211" s="50">
        <v>68640</v>
      </c>
      <c r="BY211" s="50">
        <v>1711172.1</v>
      </c>
      <c r="CA211" s="511">
        <f>BO211-BX211</f>
        <v>1718795</v>
      </c>
      <c r="CB211" s="511">
        <f>IF(E211&gt;0,CA211,0)</f>
        <v>1718795</v>
      </c>
      <c r="CC211" s="511">
        <f>IF(F211&gt;0,CA211,0)</f>
        <v>0</v>
      </c>
      <c r="CE211" s="40">
        <v>8733943</v>
      </c>
      <c r="CF211" s="50">
        <v>1787435</v>
      </c>
    </row>
    <row r="212" spans="1:84">
      <c r="A212" s="40">
        <v>110847</v>
      </c>
      <c r="B212" s="40">
        <v>8733368</v>
      </c>
      <c r="C212" s="40" t="s">
        <v>133</v>
      </c>
      <c r="D212" s="507">
        <v>139</v>
      </c>
      <c r="E212" s="507">
        <v>139</v>
      </c>
      <c r="F212" s="507">
        <v>0</v>
      </c>
      <c r="G212" s="50">
        <v>447163</v>
      </c>
      <c r="H212" s="50">
        <v>0</v>
      </c>
      <c r="I212" s="50">
        <v>0</v>
      </c>
      <c r="J212" s="50">
        <v>6109.9999999999991</v>
      </c>
      <c r="K212" s="50">
        <v>0</v>
      </c>
      <c r="L212" s="50">
        <v>7669.9999999999991</v>
      </c>
      <c r="M212" s="50">
        <v>0</v>
      </c>
      <c r="N212" s="50">
        <v>1760.0000000000007</v>
      </c>
      <c r="O212" s="50">
        <v>540.00000000000023</v>
      </c>
      <c r="P212" s="50">
        <v>0</v>
      </c>
      <c r="Q212" s="50">
        <v>920.00000000000045</v>
      </c>
      <c r="R212" s="50">
        <v>0</v>
      </c>
      <c r="S212" s="50">
        <v>0</v>
      </c>
      <c r="T212" s="50">
        <v>0</v>
      </c>
      <c r="U212" s="50">
        <v>0</v>
      </c>
      <c r="V212" s="50">
        <v>0</v>
      </c>
      <c r="W212" s="50">
        <v>0</v>
      </c>
      <c r="X212" s="50">
        <v>0</v>
      </c>
      <c r="Y212" s="50">
        <v>0</v>
      </c>
      <c r="Z212" s="50">
        <v>671.23931623931651</v>
      </c>
      <c r="AA212" s="50">
        <v>0</v>
      </c>
      <c r="AB212" s="50">
        <v>0</v>
      </c>
      <c r="AC212" s="50">
        <v>42595.254237288136</v>
      </c>
      <c r="AD212" s="50">
        <v>0</v>
      </c>
      <c r="AE212" s="50">
        <v>0</v>
      </c>
      <c r="AF212" s="50">
        <v>0</v>
      </c>
      <c r="AG212" s="50">
        <v>121300</v>
      </c>
      <c r="AH212" s="50">
        <v>7930.5740987983891</v>
      </c>
      <c r="AI212" s="50">
        <v>0</v>
      </c>
      <c r="AJ212" s="50">
        <v>0</v>
      </c>
      <c r="AK212" s="50">
        <v>2600</v>
      </c>
      <c r="AL212" s="50">
        <v>0</v>
      </c>
      <c r="AM212" s="50">
        <v>0</v>
      </c>
      <c r="AN212" s="50">
        <v>0</v>
      </c>
      <c r="AO212" s="50">
        <v>0</v>
      </c>
      <c r="AP212" s="50">
        <v>0</v>
      </c>
      <c r="AQ212" s="50">
        <v>0</v>
      </c>
      <c r="AR212" s="50">
        <v>0</v>
      </c>
      <c r="AS212" s="50">
        <v>0</v>
      </c>
      <c r="AT212" s="50">
        <v>447163</v>
      </c>
      <c r="AU212" s="50">
        <v>60266.493553527456</v>
      </c>
      <c r="AV212" s="50">
        <v>131830.57409879839</v>
      </c>
      <c r="AW212" s="50">
        <v>38287.399379661016</v>
      </c>
      <c r="AX212" s="50">
        <v>639260.06765232584</v>
      </c>
      <c r="AY212" s="50">
        <v>636660.06765232584</v>
      </c>
      <c r="AZ212" s="50">
        <v>4265</v>
      </c>
      <c r="BA212" s="50">
        <v>592835</v>
      </c>
      <c r="BB212" s="50">
        <v>0</v>
      </c>
      <c r="BC212" s="50">
        <v>0</v>
      </c>
      <c r="BD212" s="50">
        <v>639260.06765232584</v>
      </c>
      <c r="BE212" s="50">
        <v>639260.06765232584</v>
      </c>
      <c r="BF212" s="50">
        <v>0</v>
      </c>
      <c r="BG212" s="50">
        <v>595435</v>
      </c>
      <c r="BH212" s="50">
        <v>463604.42590120161</v>
      </c>
      <c r="BI212" s="50">
        <v>507429.49355352746</v>
      </c>
      <c r="BJ212" s="50">
        <v>3650.5718960685426</v>
      </c>
      <c r="BK212" s="50">
        <v>3462.6025517815719</v>
      </c>
      <c r="BL212" s="50">
        <v>0.054285567423918477</v>
      </c>
      <c r="BM212" s="50">
        <v>0</v>
      </c>
      <c r="BN212" s="50">
        <v>0</v>
      </c>
      <c r="BO212" s="50">
        <v>639260.06765232584</v>
      </c>
      <c r="BP212" s="50">
        <v>4580.2882564915526</v>
      </c>
      <c r="BQ212" s="50" t="s">
        <v>325</v>
      </c>
      <c r="BR212" s="50">
        <v>4598.9932924627756</v>
      </c>
      <c r="BS212" s="50">
        <v>0.045803040499515557</v>
      </c>
      <c r="BT212" s="50">
        <v>-1200.25</v>
      </c>
      <c r="BU212" s="50">
        <v>638059.81765232584</v>
      </c>
      <c r="BV212" s="50">
        <v>-1390</v>
      </c>
      <c r="BW212" s="50">
        <v>636669.81765232584</v>
      </c>
      <c r="BX212" s="50">
        <v>2600</v>
      </c>
      <c r="BY212" s="50">
        <v>634069.81765232584</v>
      </c>
      <c r="CA212" s="511">
        <f>BO212-BX212</f>
        <v>636660.06765232584</v>
      </c>
      <c r="CB212" s="511">
        <f>IF(E212&gt;0,CA212,0)</f>
        <v>636660.06765232584</v>
      </c>
      <c r="CC212" s="511">
        <f>IF(F212&gt;0,CA212,0)</f>
        <v>0</v>
      </c>
      <c r="CE212" s="40">
        <v>8733368</v>
      </c>
      <c r="CF212" s="50">
        <v>639260.06765232584</v>
      </c>
    </row>
    <row r="213" spans="1:84">
      <c r="A213" s="40">
        <v>146515</v>
      </c>
      <c r="B213" s="40">
        <v>8732085</v>
      </c>
      <c r="C213" s="40" t="s">
        <v>189</v>
      </c>
      <c r="D213" s="507">
        <v>319</v>
      </c>
      <c r="E213" s="507">
        <v>319</v>
      </c>
      <c r="F213" s="507">
        <v>0</v>
      </c>
      <c r="G213" s="50">
        <v>1026223</v>
      </c>
      <c r="H213" s="50">
        <v>0</v>
      </c>
      <c r="I213" s="50">
        <v>0</v>
      </c>
      <c r="J213" s="50">
        <v>55929.999999999971</v>
      </c>
      <c r="K213" s="50">
        <v>0</v>
      </c>
      <c r="L213" s="50">
        <v>74929.999999999942</v>
      </c>
      <c r="M213" s="50">
        <v>0</v>
      </c>
      <c r="N213" s="50">
        <v>29259.999999999975</v>
      </c>
      <c r="O213" s="50">
        <v>21870.000000000033</v>
      </c>
      <c r="P213" s="50">
        <v>23099.999999999964</v>
      </c>
      <c r="Q213" s="50">
        <v>0</v>
      </c>
      <c r="R213" s="50">
        <v>0</v>
      </c>
      <c r="S213" s="50">
        <v>0</v>
      </c>
      <c r="T213" s="50">
        <v>0</v>
      </c>
      <c r="U213" s="50">
        <v>0</v>
      </c>
      <c r="V213" s="50">
        <v>0</v>
      </c>
      <c r="W213" s="50">
        <v>0</v>
      </c>
      <c r="X213" s="50">
        <v>0</v>
      </c>
      <c r="Y213" s="50">
        <v>0</v>
      </c>
      <c r="Z213" s="50">
        <v>27328.05054151623</v>
      </c>
      <c r="AA213" s="50">
        <v>0</v>
      </c>
      <c r="AB213" s="50">
        <v>0</v>
      </c>
      <c r="AC213" s="50">
        <v>159207.58333333331</v>
      </c>
      <c r="AD213" s="50">
        <v>0</v>
      </c>
      <c r="AE213" s="50">
        <v>0</v>
      </c>
      <c r="AF213" s="50">
        <v>0</v>
      </c>
      <c r="AG213" s="50">
        <v>121300</v>
      </c>
      <c r="AH213" s="50">
        <v>0</v>
      </c>
      <c r="AI213" s="50">
        <v>0</v>
      </c>
      <c r="AJ213" s="50">
        <v>0</v>
      </c>
      <c r="AK213" s="50">
        <v>2553.2</v>
      </c>
      <c r="AL213" s="50">
        <v>0</v>
      </c>
      <c r="AM213" s="50">
        <v>0</v>
      </c>
      <c r="AN213" s="50">
        <v>0</v>
      </c>
      <c r="AO213" s="50">
        <v>0</v>
      </c>
      <c r="AP213" s="50">
        <v>0</v>
      </c>
      <c r="AQ213" s="50">
        <v>0</v>
      </c>
      <c r="AR213" s="50">
        <v>0</v>
      </c>
      <c r="AS213" s="50">
        <v>0</v>
      </c>
      <c r="AT213" s="50">
        <v>1026223</v>
      </c>
      <c r="AU213" s="50">
        <v>391625.63387484942</v>
      </c>
      <c r="AV213" s="50">
        <v>123853.2</v>
      </c>
      <c r="AW213" s="50">
        <v>161879.03921666663</v>
      </c>
      <c r="AX213" s="50">
        <v>1541701.8338748494</v>
      </c>
      <c r="AY213" s="50">
        <v>1539148.6338748494</v>
      </c>
      <c r="AZ213" s="50">
        <v>4265</v>
      </c>
      <c r="BA213" s="50">
        <v>1360535</v>
      </c>
      <c r="BB213" s="50">
        <v>0</v>
      </c>
      <c r="BC213" s="50">
        <v>0</v>
      </c>
      <c r="BD213" s="50">
        <v>1541701.8338748494</v>
      </c>
      <c r="BE213" s="50">
        <v>1541701.8338748494</v>
      </c>
      <c r="BF213" s="50">
        <v>0</v>
      </c>
      <c r="BG213" s="50">
        <v>1363088.2</v>
      </c>
      <c r="BH213" s="50">
        <v>1239235</v>
      </c>
      <c r="BI213" s="50">
        <v>1417848.6338748494</v>
      </c>
      <c r="BJ213" s="50">
        <v>4444.666563871001</v>
      </c>
      <c r="BK213" s="50">
        <v>4284.5686706214692</v>
      </c>
      <c r="BL213" s="50">
        <v>0.037366163447745578</v>
      </c>
      <c r="BM213" s="50">
        <v>0</v>
      </c>
      <c r="BN213" s="50">
        <v>0</v>
      </c>
      <c r="BO213" s="50">
        <v>1541701.8338748494</v>
      </c>
      <c r="BP213" s="50">
        <v>4824.9173475700609</v>
      </c>
      <c r="BQ213" s="50" t="s">
        <v>325</v>
      </c>
      <c r="BR213" s="50">
        <v>4832.9211093255462</v>
      </c>
      <c r="BS213" s="50">
        <v>0.042828215144887105</v>
      </c>
      <c r="BT213" s="50">
        <v>0</v>
      </c>
      <c r="BU213" s="50">
        <v>1541701.8338748494</v>
      </c>
      <c r="BV213" s="50">
        <v>0</v>
      </c>
      <c r="BW213" s="50">
        <v>1541701.8338748494</v>
      </c>
      <c r="BX213" s="50">
        <v>2553.2</v>
      </c>
      <c r="BY213" s="50">
        <v>1539148.6338748494</v>
      </c>
      <c r="CA213" s="511">
        <f>BO213-BX213</f>
        <v>1539148.6338748494</v>
      </c>
      <c r="CB213" s="511">
        <f>IF(E213&gt;0,CA213,0)</f>
        <v>1539148.6338748494</v>
      </c>
      <c r="CC213" s="511">
        <f>IF(F213&gt;0,CA213,0)</f>
        <v>0</v>
      </c>
      <c r="CE213" s="40">
        <v>8732085</v>
      </c>
      <c r="CF213" s="50">
        <v>1541701.8338748494</v>
      </c>
    </row>
    <row r="214" spans="1:84">
      <c r="A214" s="40">
        <v>110668</v>
      </c>
      <c r="B214" s="40">
        <v>8732123</v>
      </c>
      <c r="C214" s="40" t="s">
        <v>61</v>
      </c>
      <c r="D214" s="507">
        <v>225</v>
      </c>
      <c r="E214" s="507">
        <v>225</v>
      </c>
      <c r="F214" s="507">
        <v>0</v>
      </c>
      <c r="G214" s="50">
        <v>723825</v>
      </c>
      <c r="H214" s="50">
        <v>0</v>
      </c>
      <c r="I214" s="50">
        <v>0</v>
      </c>
      <c r="J214" s="50">
        <v>39010.000000000015</v>
      </c>
      <c r="K214" s="50">
        <v>0</v>
      </c>
      <c r="L214" s="50">
        <v>51919.999999999993</v>
      </c>
      <c r="M214" s="50">
        <v>0</v>
      </c>
      <c r="N214" s="50">
        <v>11220.000000000016</v>
      </c>
      <c r="O214" s="50">
        <v>31049.999999999993</v>
      </c>
      <c r="P214" s="50">
        <v>419.9999999999996</v>
      </c>
      <c r="Q214" s="50">
        <v>0</v>
      </c>
      <c r="R214" s="50">
        <v>0</v>
      </c>
      <c r="S214" s="50">
        <v>0</v>
      </c>
      <c r="T214" s="50">
        <v>0</v>
      </c>
      <c r="U214" s="50">
        <v>0</v>
      </c>
      <c r="V214" s="50">
        <v>0</v>
      </c>
      <c r="W214" s="50">
        <v>0</v>
      </c>
      <c r="X214" s="50">
        <v>0</v>
      </c>
      <c r="Y214" s="50">
        <v>0</v>
      </c>
      <c r="Z214" s="50">
        <v>30640.384615384613</v>
      </c>
      <c r="AA214" s="50">
        <v>0</v>
      </c>
      <c r="AB214" s="50">
        <v>0</v>
      </c>
      <c r="AC214" s="50">
        <v>95511.904761904749</v>
      </c>
      <c r="AD214" s="50">
        <v>0</v>
      </c>
      <c r="AE214" s="50">
        <v>7024.2187500000009</v>
      </c>
      <c r="AF214" s="50">
        <v>0</v>
      </c>
      <c r="AG214" s="50">
        <v>121300</v>
      </c>
      <c r="AH214" s="50">
        <v>0</v>
      </c>
      <c r="AI214" s="50">
        <v>0</v>
      </c>
      <c r="AJ214" s="50">
        <v>0</v>
      </c>
      <c r="AK214" s="50">
        <v>33280</v>
      </c>
      <c r="AL214" s="50">
        <v>0</v>
      </c>
      <c r="AM214" s="50">
        <v>0</v>
      </c>
      <c r="AN214" s="50">
        <v>0</v>
      </c>
      <c r="AO214" s="50">
        <v>0</v>
      </c>
      <c r="AP214" s="50">
        <v>0</v>
      </c>
      <c r="AQ214" s="50">
        <v>0</v>
      </c>
      <c r="AR214" s="50">
        <v>0</v>
      </c>
      <c r="AS214" s="50">
        <v>0</v>
      </c>
      <c r="AT214" s="50">
        <v>723825</v>
      </c>
      <c r="AU214" s="50">
        <v>266796.50812728936</v>
      </c>
      <c r="AV214" s="50">
        <v>154580</v>
      </c>
      <c r="AW214" s="50">
        <v>101806.57066666668</v>
      </c>
      <c r="AX214" s="50">
        <v>1145201.5081272894</v>
      </c>
      <c r="AY214" s="50">
        <v>1111921.5081272894</v>
      </c>
      <c r="AZ214" s="50">
        <v>4265</v>
      </c>
      <c r="BA214" s="50">
        <v>959625</v>
      </c>
      <c r="BB214" s="50">
        <v>0</v>
      </c>
      <c r="BC214" s="50">
        <v>0</v>
      </c>
      <c r="BD214" s="50">
        <v>1145201.5081272894</v>
      </c>
      <c r="BE214" s="50">
        <v>1145201.5081272894</v>
      </c>
      <c r="BF214" s="50">
        <v>0</v>
      </c>
      <c r="BG214" s="50">
        <v>992905</v>
      </c>
      <c r="BH214" s="50">
        <v>838325</v>
      </c>
      <c r="BI214" s="50">
        <v>990621.50812728936</v>
      </c>
      <c r="BJ214" s="50">
        <v>4402.7622583435086</v>
      </c>
      <c r="BK214" s="50">
        <v>4199.2322733905576</v>
      </c>
      <c r="BL214" s="50">
        <v>0.04846837986140172</v>
      </c>
      <c r="BM214" s="50">
        <v>0</v>
      </c>
      <c r="BN214" s="50">
        <v>0</v>
      </c>
      <c r="BO214" s="50">
        <v>1145201.5081272894</v>
      </c>
      <c r="BP214" s="50">
        <v>4941.873369454619</v>
      </c>
      <c r="BQ214" s="50" t="s">
        <v>325</v>
      </c>
      <c r="BR214" s="50">
        <v>5089.7844805657305</v>
      </c>
      <c r="BS214" s="50">
        <v>0.046706630162755</v>
      </c>
      <c r="BT214" s="50">
        <v>-2230.95</v>
      </c>
      <c r="BU214" s="50">
        <v>1142970.5581272894</v>
      </c>
      <c r="BV214" s="50">
        <v>-2250</v>
      </c>
      <c r="BW214" s="50">
        <v>1140720.5581272894</v>
      </c>
      <c r="BX214" s="50">
        <v>33280</v>
      </c>
      <c r="BY214" s="50">
        <v>1107440.5581272894</v>
      </c>
      <c r="CA214" s="511">
        <f>BO214-BX214</f>
        <v>1111921.5081272894</v>
      </c>
      <c r="CB214" s="511">
        <f>IF(E214&gt;0,CA214,0)</f>
        <v>1111921.5081272894</v>
      </c>
      <c r="CC214" s="511">
        <f>IF(F214&gt;0,CA214,0)</f>
        <v>0</v>
      </c>
      <c r="CE214" s="40">
        <v>8732123</v>
      </c>
      <c r="CF214" s="50">
        <v>1145201.5081272894</v>
      </c>
    </row>
    <row r="215" spans="1:84">
      <c r="A215" s="40">
        <v>148454</v>
      </c>
      <c r="B215" s="40">
        <v>8732202</v>
      </c>
      <c r="C215" s="40" t="s">
        <v>62</v>
      </c>
      <c r="D215" s="507">
        <v>190</v>
      </c>
      <c r="E215" s="507">
        <v>190</v>
      </c>
      <c r="F215" s="507">
        <v>0</v>
      </c>
      <c r="G215" s="50">
        <v>611230</v>
      </c>
      <c r="H215" s="50">
        <v>0</v>
      </c>
      <c r="I215" s="50">
        <v>0</v>
      </c>
      <c r="J215" s="50">
        <v>18800.000000000029</v>
      </c>
      <c r="K215" s="50">
        <v>0</v>
      </c>
      <c r="L215" s="50">
        <v>25369.999999999975</v>
      </c>
      <c r="M215" s="50">
        <v>0</v>
      </c>
      <c r="N215" s="50">
        <v>0</v>
      </c>
      <c r="O215" s="50">
        <v>0</v>
      </c>
      <c r="P215" s="50">
        <v>0</v>
      </c>
      <c r="Q215" s="50">
        <v>0</v>
      </c>
      <c r="R215" s="50">
        <v>0</v>
      </c>
      <c r="S215" s="50">
        <v>0</v>
      </c>
      <c r="T215" s="50">
        <v>0</v>
      </c>
      <c r="U215" s="50">
        <v>0</v>
      </c>
      <c r="V215" s="50">
        <v>0</v>
      </c>
      <c r="W215" s="50">
        <v>0</v>
      </c>
      <c r="X215" s="50">
        <v>0</v>
      </c>
      <c r="Y215" s="50">
        <v>0</v>
      </c>
      <c r="Z215" s="50">
        <v>11335.093167701836</v>
      </c>
      <c r="AA215" s="50">
        <v>0</v>
      </c>
      <c r="AB215" s="50">
        <v>0</v>
      </c>
      <c r="AC215" s="50">
        <v>59078.523489932879</v>
      </c>
      <c r="AD215" s="50">
        <v>0</v>
      </c>
      <c r="AE215" s="50">
        <v>1480.0000000000084</v>
      </c>
      <c r="AF215" s="50">
        <v>0</v>
      </c>
      <c r="AG215" s="50">
        <v>121300</v>
      </c>
      <c r="AH215" s="50">
        <v>0</v>
      </c>
      <c r="AI215" s="50">
        <v>0</v>
      </c>
      <c r="AJ215" s="50">
        <v>0</v>
      </c>
      <c r="AK215" s="50">
        <v>4704.91</v>
      </c>
      <c r="AL215" s="50">
        <v>0</v>
      </c>
      <c r="AM215" s="50">
        <v>0</v>
      </c>
      <c r="AN215" s="50">
        <v>0</v>
      </c>
      <c r="AO215" s="50">
        <v>0</v>
      </c>
      <c r="AP215" s="50">
        <v>0</v>
      </c>
      <c r="AQ215" s="50">
        <v>0</v>
      </c>
      <c r="AR215" s="50">
        <v>0</v>
      </c>
      <c r="AS215" s="50">
        <v>0</v>
      </c>
      <c r="AT215" s="50">
        <v>611230</v>
      </c>
      <c r="AU215" s="50">
        <v>116063.61665763473</v>
      </c>
      <c r="AV215" s="50">
        <v>126004.91</v>
      </c>
      <c r="AW215" s="50">
        <v>51559.758825503348</v>
      </c>
      <c r="AX215" s="50">
        <v>853298.52665763476</v>
      </c>
      <c r="AY215" s="50">
        <v>848593.61665763473</v>
      </c>
      <c r="AZ215" s="50">
        <v>4265</v>
      </c>
      <c r="BA215" s="50">
        <v>810350</v>
      </c>
      <c r="BB215" s="50">
        <v>0</v>
      </c>
      <c r="BC215" s="50">
        <v>0</v>
      </c>
      <c r="BD215" s="50">
        <v>853298.52665763476</v>
      </c>
      <c r="BE215" s="50">
        <v>853298.52665763476</v>
      </c>
      <c r="BF215" s="50">
        <v>0</v>
      </c>
      <c r="BG215" s="50">
        <v>815054.91</v>
      </c>
      <c r="BH215" s="50">
        <v>689050</v>
      </c>
      <c r="BI215" s="50">
        <v>727293.61665763473</v>
      </c>
      <c r="BJ215" s="50">
        <v>3827.8611403033406</v>
      </c>
      <c r="BK215" s="50">
        <v>3682.5892175824174</v>
      </c>
      <c r="BL215" s="50">
        <v>0.039448310451604678</v>
      </c>
      <c r="BM215" s="50">
        <v>0</v>
      </c>
      <c r="BN215" s="50">
        <v>0</v>
      </c>
      <c r="BO215" s="50">
        <v>853298.52665763476</v>
      </c>
      <c r="BP215" s="50">
        <v>4466.2821929349193</v>
      </c>
      <c r="BQ215" s="50" t="s">
        <v>325</v>
      </c>
      <c r="BR215" s="50">
        <v>4491.0448771454458</v>
      </c>
      <c r="BS215" s="50">
        <v>0.026542402155657951</v>
      </c>
      <c r="BT215" s="50">
        <v>0</v>
      </c>
      <c r="BU215" s="50">
        <v>853298.52665763476</v>
      </c>
      <c r="BV215" s="50">
        <v>0</v>
      </c>
      <c r="BW215" s="50">
        <v>853298.52665763476</v>
      </c>
      <c r="BX215" s="50">
        <v>4704.91</v>
      </c>
      <c r="BY215" s="50">
        <v>848593.61665763473</v>
      </c>
      <c r="CA215" s="511">
        <f>BO215-BX215</f>
        <v>848593.61665763473</v>
      </c>
      <c r="CB215" s="511">
        <f>IF(E215&gt;0,CA215,0)</f>
        <v>848593.61665763473</v>
      </c>
      <c r="CC215" s="511">
        <f>IF(F215&gt;0,CA215,0)</f>
        <v>0</v>
      </c>
      <c r="CE215" s="40">
        <v>8732202</v>
      </c>
      <c r="CF215" s="50">
        <v>853298.52665763476</v>
      </c>
    </row>
    <row r="216" spans="1:84">
      <c r="A216" s="40">
        <v>140174</v>
      </c>
      <c r="B216" s="40">
        <v>8732022</v>
      </c>
      <c r="C216" s="40" t="s">
        <v>155</v>
      </c>
      <c r="D216" s="507">
        <v>222</v>
      </c>
      <c r="E216" s="507">
        <v>222</v>
      </c>
      <c r="F216" s="507">
        <v>0</v>
      </c>
      <c r="G216" s="50">
        <v>714174</v>
      </c>
      <c r="H216" s="50">
        <v>0</v>
      </c>
      <c r="I216" s="50">
        <v>0</v>
      </c>
      <c r="J216" s="50">
        <v>32899.999999999964</v>
      </c>
      <c r="K216" s="50">
        <v>0</v>
      </c>
      <c r="L216" s="50">
        <v>41299.999999999956</v>
      </c>
      <c r="M216" s="50">
        <v>0</v>
      </c>
      <c r="N216" s="50">
        <v>20460.000000000007</v>
      </c>
      <c r="O216" s="50">
        <v>16739.999999999982</v>
      </c>
      <c r="P216" s="50">
        <v>5880.0000000000027</v>
      </c>
      <c r="Q216" s="50">
        <v>4139.9999999999964</v>
      </c>
      <c r="R216" s="50">
        <v>11270.000000000044</v>
      </c>
      <c r="S216" s="50">
        <v>0</v>
      </c>
      <c r="T216" s="50">
        <v>0</v>
      </c>
      <c r="U216" s="50">
        <v>0</v>
      </c>
      <c r="V216" s="50">
        <v>0</v>
      </c>
      <c r="W216" s="50">
        <v>0</v>
      </c>
      <c r="X216" s="50">
        <v>0</v>
      </c>
      <c r="Y216" s="50">
        <v>0</v>
      </c>
      <c r="Z216" s="50">
        <v>60610.469798657708</v>
      </c>
      <c r="AA216" s="50">
        <v>0</v>
      </c>
      <c r="AB216" s="50">
        <v>0</v>
      </c>
      <c r="AC216" s="50">
        <v>69878.164782867345</v>
      </c>
      <c r="AD216" s="50">
        <v>0</v>
      </c>
      <c r="AE216" s="50">
        <v>0</v>
      </c>
      <c r="AF216" s="50">
        <v>0</v>
      </c>
      <c r="AG216" s="50">
        <v>121300</v>
      </c>
      <c r="AH216" s="50">
        <v>0</v>
      </c>
      <c r="AI216" s="50">
        <v>0</v>
      </c>
      <c r="AJ216" s="50">
        <v>0</v>
      </c>
      <c r="AK216" s="50">
        <v>4619.8</v>
      </c>
      <c r="AL216" s="50">
        <v>0</v>
      </c>
      <c r="AM216" s="50">
        <v>0</v>
      </c>
      <c r="AN216" s="50">
        <v>0</v>
      </c>
      <c r="AO216" s="50">
        <v>0</v>
      </c>
      <c r="AP216" s="50">
        <v>0</v>
      </c>
      <c r="AQ216" s="50">
        <v>0</v>
      </c>
      <c r="AR216" s="50">
        <v>0</v>
      </c>
      <c r="AS216" s="50">
        <v>0</v>
      </c>
      <c r="AT216" s="50">
        <v>714174</v>
      </c>
      <c r="AU216" s="50">
        <v>263178.634581525</v>
      </c>
      <c r="AV216" s="50">
        <v>125919.8</v>
      </c>
      <c r="AW216" s="50">
        <v>102223.23959773948</v>
      </c>
      <c r="AX216" s="50">
        <v>1103272.4345815249</v>
      </c>
      <c r="AY216" s="50">
        <v>1098652.6345815249</v>
      </c>
      <c r="AZ216" s="50">
        <v>4265</v>
      </c>
      <c r="BA216" s="50">
        <v>946830</v>
      </c>
      <c r="BB216" s="50">
        <v>0</v>
      </c>
      <c r="BC216" s="50">
        <v>0</v>
      </c>
      <c r="BD216" s="50">
        <v>1103272.4345815249</v>
      </c>
      <c r="BE216" s="50">
        <v>1103272.4345815249</v>
      </c>
      <c r="BF216" s="50">
        <v>0</v>
      </c>
      <c r="BG216" s="50">
        <v>951449.8</v>
      </c>
      <c r="BH216" s="50">
        <v>825530</v>
      </c>
      <c r="BI216" s="50">
        <v>977352.63458152488</v>
      </c>
      <c r="BJ216" s="50">
        <v>4402.4893449618239</v>
      </c>
      <c r="BK216" s="50">
        <v>4441.239474678111</v>
      </c>
      <c r="BL216" s="50">
        <v>-0.0087250709936319351</v>
      </c>
      <c r="BM216" s="50">
        <v>0.028725070993631936</v>
      </c>
      <c r="BN216" s="50">
        <v>28321.632064586553</v>
      </c>
      <c r="BO216" s="50">
        <v>1131594.0666461114</v>
      </c>
      <c r="BP216" s="50">
        <v>5076.4606605680692</v>
      </c>
      <c r="BQ216" s="50" t="s">
        <v>325</v>
      </c>
      <c r="BR216" s="50">
        <v>5097.2705704779792</v>
      </c>
      <c r="BS216" s="50">
        <v>0.023205635991964568</v>
      </c>
      <c r="BT216" s="50">
        <v>0</v>
      </c>
      <c r="BU216" s="50">
        <v>1131594.0666461114</v>
      </c>
      <c r="BV216" s="50">
        <v>0</v>
      </c>
      <c r="BW216" s="50">
        <v>1131594.0666461114</v>
      </c>
      <c r="BX216" s="50">
        <v>4619.8</v>
      </c>
      <c r="BY216" s="50">
        <v>1126974.2666461114</v>
      </c>
      <c r="CA216" s="511">
        <f>BO216-BX216</f>
        <v>1126974.2666461114</v>
      </c>
      <c r="CB216" s="511">
        <f>IF(E216&gt;0,CA216,0)</f>
        <v>1126974.2666461114</v>
      </c>
      <c r="CC216" s="511">
        <f>IF(F216&gt;0,CA216,0)</f>
        <v>0</v>
      </c>
      <c r="CE216" s="40">
        <v>8732022</v>
      </c>
      <c r="CF216" s="50">
        <v>1131594.0666461114</v>
      </c>
    </row>
    <row r="217" spans="1:84">
      <c r="A217" s="40">
        <v>142035</v>
      </c>
      <c r="B217" s="40">
        <v>8734011</v>
      </c>
      <c r="C217" s="40" t="s">
        <v>246</v>
      </c>
      <c r="D217" s="507">
        <v>884</v>
      </c>
      <c r="E217" s="507">
        <v>0</v>
      </c>
      <c r="F217" s="507">
        <v>884</v>
      </c>
      <c r="G217" s="50">
        <v>0</v>
      </c>
      <c r="H217" s="50">
        <v>2517480</v>
      </c>
      <c r="I217" s="50">
        <v>1681848</v>
      </c>
      <c r="J217" s="50">
        <v>0</v>
      </c>
      <c r="K217" s="50">
        <v>91650.000000000146</v>
      </c>
      <c r="L217" s="50">
        <v>0</v>
      </c>
      <c r="M217" s="50">
        <v>195489.99999999994</v>
      </c>
      <c r="N217" s="50">
        <v>0</v>
      </c>
      <c r="O217" s="50">
        <v>0</v>
      </c>
      <c r="P217" s="50">
        <v>0</v>
      </c>
      <c r="Q217" s="50">
        <v>0</v>
      </c>
      <c r="R217" s="50">
        <v>0</v>
      </c>
      <c r="S217" s="50">
        <v>0</v>
      </c>
      <c r="T217" s="50">
        <v>45440.000000000015</v>
      </c>
      <c r="U217" s="50">
        <v>8075.0000000000155</v>
      </c>
      <c r="V217" s="50">
        <v>10114.999999999984</v>
      </c>
      <c r="W217" s="50">
        <v>0</v>
      </c>
      <c r="X217" s="50">
        <v>0</v>
      </c>
      <c r="Y217" s="50">
        <v>0</v>
      </c>
      <c r="Z217" s="50">
        <v>0</v>
      </c>
      <c r="AA217" s="50">
        <v>108630.00000000004</v>
      </c>
      <c r="AB217" s="50">
        <v>0</v>
      </c>
      <c r="AC217" s="50">
        <v>0</v>
      </c>
      <c r="AD217" s="50">
        <v>357086.41429518047</v>
      </c>
      <c r="AE217" s="50">
        <v>0</v>
      </c>
      <c r="AF217" s="50">
        <v>0</v>
      </c>
      <c r="AG217" s="50">
        <v>121300</v>
      </c>
      <c r="AH217" s="50">
        <v>0</v>
      </c>
      <c r="AI217" s="50">
        <v>0</v>
      </c>
      <c r="AJ217" s="50">
        <v>0</v>
      </c>
      <c r="AK217" s="50">
        <v>47399</v>
      </c>
      <c r="AL217" s="50">
        <v>0</v>
      </c>
      <c r="AM217" s="50">
        <v>0</v>
      </c>
      <c r="AN217" s="50">
        <v>0</v>
      </c>
      <c r="AO217" s="50">
        <v>0</v>
      </c>
      <c r="AP217" s="50">
        <v>0</v>
      </c>
      <c r="AQ217" s="50">
        <v>0</v>
      </c>
      <c r="AR217" s="50">
        <v>0</v>
      </c>
      <c r="AS217" s="50">
        <v>0</v>
      </c>
      <c r="AT217" s="50">
        <v>4199328</v>
      </c>
      <c r="AU217" s="50">
        <v>816486.4142951807</v>
      </c>
      <c r="AV217" s="50">
        <v>168699</v>
      </c>
      <c r="AW217" s="50">
        <v>379985.56378319388</v>
      </c>
      <c r="AX217" s="50">
        <v>5184513.4142951807</v>
      </c>
      <c r="AY217" s="50">
        <v>5137114.4142951807</v>
      </c>
      <c r="AZ217" s="50">
        <v>5525</v>
      </c>
      <c r="BA217" s="50">
        <v>4884100</v>
      </c>
      <c r="BB217" s="50">
        <v>0</v>
      </c>
      <c r="BC217" s="50">
        <v>0</v>
      </c>
      <c r="BD217" s="50">
        <v>5184513.4142951807</v>
      </c>
      <c r="BE217" s="50">
        <v>0</v>
      </c>
      <c r="BF217" s="50">
        <v>5184513.4142951807</v>
      </c>
      <c r="BG217" s="50">
        <v>4931499</v>
      </c>
      <c r="BH217" s="50">
        <v>4762800</v>
      </c>
      <c r="BI217" s="50">
        <v>5015814.4142951807</v>
      </c>
      <c r="BJ217" s="50">
        <v>5673.998206216268</v>
      </c>
      <c r="BK217" s="50">
        <v>5426.93173216445</v>
      </c>
      <c r="BL217" s="50">
        <v>0.045525996317126879</v>
      </c>
      <c r="BM217" s="50">
        <v>0</v>
      </c>
      <c r="BN217" s="50">
        <v>0</v>
      </c>
      <c r="BO217" s="50">
        <v>5184513.4142951807</v>
      </c>
      <c r="BP217" s="50">
        <v>5811.2154007864037</v>
      </c>
      <c r="BQ217" s="50" t="s">
        <v>325</v>
      </c>
      <c r="BR217" s="50">
        <v>5864.8341790669465</v>
      </c>
      <c r="BS217" s="50">
        <v>0.041540866203737314</v>
      </c>
      <c r="BT217" s="50">
        <v>0</v>
      </c>
      <c r="BU217" s="50">
        <v>5184513.4142951807</v>
      </c>
      <c r="BV217" s="50">
        <v>0</v>
      </c>
      <c r="BW217" s="50">
        <v>5184513.4142951807</v>
      </c>
      <c r="BX217" s="50">
        <v>47399</v>
      </c>
      <c r="BY217" s="50">
        <v>5137114.4142951807</v>
      </c>
      <c r="CA217" s="511">
        <f>BO217-BX217</f>
        <v>5137114.4142951807</v>
      </c>
      <c r="CB217" s="511">
        <f>IF(E217&gt;0,CA217,0)</f>
        <v>0</v>
      </c>
      <c r="CC217" s="511">
        <f>IF(F217&gt;0,CA217,0)</f>
        <v>5137114.4142951807</v>
      </c>
      <c r="CE217" s="40">
        <v>8734011</v>
      </c>
      <c r="CF217" s="50">
        <v>5184513.4142951807</v>
      </c>
    </row>
    <row r="218" spans="1:84">
      <c r="A218" s="40">
        <v>110717</v>
      </c>
      <c r="B218" s="40">
        <v>8732260</v>
      </c>
      <c r="C218" s="40" t="s">
        <v>76</v>
      </c>
      <c r="D218" s="507">
        <v>63</v>
      </c>
      <c r="E218" s="507">
        <v>63</v>
      </c>
      <c r="F218" s="507">
        <v>0</v>
      </c>
      <c r="G218" s="50">
        <v>202671</v>
      </c>
      <c r="H218" s="50">
        <v>0</v>
      </c>
      <c r="I218" s="50">
        <v>0</v>
      </c>
      <c r="J218" s="50">
        <v>2350.0000000000014</v>
      </c>
      <c r="K218" s="50">
        <v>0</v>
      </c>
      <c r="L218" s="50">
        <v>2950.0000000000014</v>
      </c>
      <c r="M218" s="50">
        <v>0</v>
      </c>
      <c r="N218" s="50">
        <v>0</v>
      </c>
      <c r="O218" s="50">
        <v>270.00000000000045</v>
      </c>
      <c r="P218" s="50">
        <v>0</v>
      </c>
      <c r="Q218" s="50">
        <v>0</v>
      </c>
      <c r="R218" s="50">
        <v>0</v>
      </c>
      <c r="S218" s="50">
        <v>0</v>
      </c>
      <c r="T218" s="50">
        <v>0</v>
      </c>
      <c r="U218" s="50">
        <v>0</v>
      </c>
      <c r="V218" s="50">
        <v>0</v>
      </c>
      <c r="W218" s="50">
        <v>0</v>
      </c>
      <c r="X218" s="50">
        <v>0</v>
      </c>
      <c r="Y218" s="50">
        <v>0</v>
      </c>
      <c r="Z218" s="50">
        <v>0</v>
      </c>
      <c r="AA218" s="50">
        <v>0</v>
      </c>
      <c r="AB218" s="50">
        <v>0</v>
      </c>
      <c r="AC218" s="50">
        <v>12380.869565217392</v>
      </c>
      <c r="AD218" s="50">
        <v>0</v>
      </c>
      <c r="AE218" s="50">
        <v>0</v>
      </c>
      <c r="AF218" s="50">
        <v>0</v>
      </c>
      <c r="AG218" s="50">
        <v>121300</v>
      </c>
      <c r="AH218" s="50">
        <v>55000</v>
      </c>
      <c r="AI218" s="50">
        <v>0</v>
      </c>
      <c r="AJ218" s="50">
        <v>0</v>
      </c>
      <c r="AK218" s="50">
        <v>13689</v>
      </c>
      <c r="AL218" s="50">
        <v>0</v>
      </c>
      <c r="AM218" s="50">
        <v>0</v>
      </c>
      <c r="AN218" s="50">
        <v>0</v>
      </c>
      <c r="AO218" s="50">
        <v>0</v>
      </c>
      <c r="AP218" s="50">
        <v>0</v>
      </c>
      <c r="AQ218" s="50">
        <v>0</v>
      </c>
      <c r="AR218" s="50">
        <v>0</v>
      </c>
      <c r="AS218" s="50">
        <v>0</v>
      </c>
      <c r="AT218" s="50">
        <v>202671</v>
      </c>
      <c r="AU218" s="50">
        <v>17950.869565217396</v>
      </c>
      <c r="AV218" s="50">
        <v>189989</v>
      </c>
      <c r="AW218" s="50">
        <v>14131.679591304348</v>
      </c>
      <c r="AX218" s="50">
        <v>410610.86956521741</v>
      </c>
      <c r="AY218" s="50">
        <v>396921.86956521741</v>
      </c>
      <c r="AZ218" s="50">
        <v>4265</v>
      </c>
      <c r="BA218" s="50">
        <v>268695</v>
      </c>
      <c r="BB218" s="50">
        <v>0</v>
      </c>
      <c r="BC218" s="50">
        <v>0</v>
      </c>
      <c r="BD218" s="50">
        <v>410610.86956521741</v>
      </c>
      <c r="BE218" s="50">
        <v>410610.86956521741</v>
      </c>
      <c r="BF218" s="50">
        <v>0</v>
      </c>
      <c r="BG218" s="50">
        <v>282384</v>
      </c>
      <c r="BH218" s="50">
        <v>92395</v>
      </c>
      <c r="BI218" s="50">
        <v>220621.86956521741</v>
      </c>
      <c r="BJ218" s="50">
        <v>3501.9344375431333</v>
      </c>
      <c r="BK218" s="50">
        <v>3258.9919146666666</v>
      </c>
      <c r="BL218" s="50">
        <v>0.074545297821432349</v>
      </c>
      <c r="BM218" s="50">
        <v>0</v>
      </c>
      <c r="BN218" s="50">
        <v>0</v>
      </c>
      <c r="BO218" s="50">
        <v>410610.86956521741</v>
      </c>
      <c r="BP218" s="50">
        <v>6300.3471359558316</v>
      </c>
      <c r="BQ218" s="50" t="s">
        <v>325</v>
      </c>
      <c r="BR218" s="50">
        <v>6517.6328502415463</v>
      </c>
      <c r="BS218" s="50">
        <v>0.12524722066515026</v>
      </c>
      <c r="BT218" s="50">
        <v>-539.84999999999991</v>
      </c>
      <c r="BU218" s="50">
        <v>410071.01956521743</v>
      </c>
      <c r="BV218" s="50">
        <v>-630</v>
      </c>
      <c r="BW218" s="50">
        <v>409441.01956521743</v>
      </c>
      <c r="BX218" s="50">
        <v>13689</v>
      </c>
      <c r="BY218" s="50">
        <v>395752.01956521743</v>
      </c>
      <c r="CA218" s="511">
        <f>BO218-BX218</f>
        <v>396921.86956521741</v>
      </c>
      <c r="CB218" s="511">
        <f>IF(E218&gt;0,CA218,0)</f>
        <v>396921.86956521741</v>
      </c>
      <c r="CC218" s="511">
        <f>IF(F218&gt;0,CA218,0)</f>
        <v>0</v>
      </c>
      <c r="CE218" s="40">
        <v>8732260</v>
      </c>
      <c r="CF218" s="50">
        <v>410610.86956521741</v>
      </c>
    </row>
    <row r="219" spans="1:84">
      <c r="A219" s="40">
        <v>110807</v>
      </c>
      <c r="B219" s="40">
        <v>8733058</v>
      </c>
      <c r="C219" s="40" t="s">
        <v>113</v>
      </c>
      <c r="D219" s="507">
        <v>279</v>
      </c>
      <c r="E219" s="507">
        <v>279</v>
      </c>
      <c r="F219" s="507">
        <v>0</v>
      </c>
      <c r="G219" s="50">
        <v>897543</v>
      </c>
      <c r="H219" s="50">
        <v>0</v>
      </c>
      <c r="I219" s="50">
        <v>0</v>
      </c>
      <c r="J219" s="50">
        <v>22089.999999999978</v>
      </c>
      <c r="K219" s="50">
        <v>0</v>
      </c>
      <c r="L219" s="50">
        <v>30089.999999999971</v>
      </c>
      <c r="M219" s="50">
        <v>0</v>
      </c>
      <c r="N219" s="50">
        <v>879.99999999999909</v>
      </c>
      <c r="O219" s="50">
        <v>1079.9999999999989</v>
      </c>
      <c r="P219" s="50">
        <v>0</v>
      </c>
      <c r="Q219" s="50">
        <v>0</v>
      </c>
      <c r="R219" s="50">
        <v>0</v>
      </c>
      <c r="S219" s="50">
        <v>0</v>
      </c>
      <c r="T219" s="50">
        <v>0</v>
      </c>
      <c r="U219" s="50">
        <v>0</v>
      </c>
      <c r="V219" s="50">
        <v>0</v>
      </c>
      <c r="W219" s="50">
        <v>0</v>
      </c>
      <c r="X219" s="50">
        <v>0</v>
      </c>
      <c r="Y219" s="50">
        <v>0</v>
      </c>
      <c r="Z219" s="50">
        <v>3325.632911392403</v>
      </c>
      <c r="AA219" s="50">
        <v>0</v>
      </c>
      <c r="AB219" s="50">
        <v>0</v>
      </c>
      <c r="AC219" s="50">
        <v>80622.48091603053</v>
      </c>
      <c r="AD219" s="50">
        <v>0</v>
      </c>
      <c r="AE219" s="50">
        <v>0</v>
      </c>
      <c r="AF219" s="50">
        <v>0</v>
      </c>
      <c r="AG219" s="50">
        <v>121300</v>
      </c>
      <c r="AH219" s="50">
        <v>0</v>
      </c>
      <c r="AI219" s="50">
        <v>0</v>
      </c>
      <c r="AJ219" s="50">
        <v>0</v>
      </c>
      <c r="AK219" s="50">
        <v>30160</v>
      </c>
      <c r="AL219" s="50">
        <v>0</v>
      </c>
      <c r="AM219" s="50">
        <v>0</v>
      </c>
      <c r="AN219" s="50">
        <v>0</v>
      </c>
      <c r="AO219" s="50">
        <v>0</v>
      </c>
      <c r="AP219" s="50">
        <v>0</v>
      </c>
      <c r="AQ219" s="50">
        <v>0</v>
      </c>
      <c r="AR219" s="50">
        <v>0</v>
      </c>
      <c r="AS219" s="50">
        <v>0</v>
      </c>
      <c r="AT219" s="50">
        <v>897543</v>
      </c>
      <c r="AU219" s="50">
        <v>138088.11382742287</v>
      </c>
      <c r="AV219" s="50">
        <v>151460</v>
      </c>
      <c r="AW219" s="50">
        <v>74009.7896610687</v>
      </c>
      <c r="AX219" s="50">
        <v>1187091.1138274227</v>
      </c>
      <c r="AY219" s="50">
        <v>1156931.1138274227</v>
      </c>
      <c r="AZ219" s="50">
        <v>4265</v>
      </c>
      <c r="BA219" s="50">
        <v>1189935</v>
      </c>
      <c r="BB219" s="50">
        <v>33003.886172577273</v>
      </c>
      <c r="BC219" s="50">
        <v>0</v>
      </c>
      <c r="BD219" s="50">
        <v>1220095</v>
      </c>
      <c r="BE219" s="50">
        <v>1220095.0000000002</v>
      </c>
      <c r="BF219" s="50">
        <v>0</v>
      </c>
      <c r="BG219" s="50">
        <v>1220095</v>
      </c>
      <c r="BH219" s="50">
        <v>1068635</v>
      </c>
      <c r="BI219" s="50">
        <v>1068635</v>
      </c>
      <c r="BJ219" s="50">
        <v>3830.2329749103942</v>
      </c>
      <c r="BK219" s="50">
        <v>3743.6690647482014</v>
      </c>
      <c r="BL219" s="50">
        <v>0.023122746339229384</v>
      </c>
      <c r="BM219" s="50">
        <v>0</v>
      </c>
      <c r="BN219" s="50">
        <v>0</v>
      </c>
      <c r="BO219" s="50">
        <v>1220095</v>
      </c>
      <c r="BP219" s="50">
        <v>4265</v>
      </c>
      <c r="BQ219" s="50" t="s">
        <v>325</v>
      </c>
      <c r="BR219" s="50">
        <v>4373.1003584229393</v>
      </c>
      <c r="BS219" s="50">
        <v>0.0197298269095596</v>
      </c>
      <c r="BT219" s="50">
        <v>-2506.3499999999995</v>
      </c>
      <c r="BU219" s="50">
        <v>1217588.65</v>
      </c>
      <c r="BV219" s="50">
        <v>-2790</v>
      </c>
      <c r="BW219" s="50">
        <v>1214798.65</v>
      </c>
      <c r="BX219" s="50">
        <v>30160</v>
      </c>
      <c r="BY219" s="50">
        <v>1184638.65</v>
      </c>
      <c r="CA219" s="511">
        <f>BO219-BX219</f>
        <v>1189935</v>
      </c>
      <c r="CB219" s="511">
        <f>IF(E219&gt;0,CA219,0)</f>
        <v>1189935</v>
      </c>
      <c r="CC219" s="511">
        <f>IF(F219&gt;0,CA219,0)</f>
        <v>0</v>
      </c>
      <c r="CE219" s="40">
        <v>8733058</v>
      </c>
      <c r="CF219" s="50">
        <v>1220095</v>
      </c>
    </row>
    <row r="220" spans="1:84">
      <c r="A220" s="40">
        <v>139634</v>
      </c>
      <c r="B220" s="40">
        <v>8732019</v>
      </c>
      <c r="C220" s="40" t="s">
        <v>152</v>
      </c>
      <c r="D220" s="507">
        <v>375</v>
      </c>
      <c r="E220" s="507">
        <v>375</v>
      </c>
      <c r="F220" s="507">
        <v>0</v>
      </c>
      <c r="G220" s="50">
        <v>1206375</v>
      </c>
      <c r="H220" s="50">
        <v>0</v>
      </c>
      <c r="I220" s="50">
        <v>0</v>
      </c>
      <c r="J220" s="50">
        <v>36660</v>
      </c>
      <c r="K220" s="50">
        <v>0</v>
      </c>
      <c r="L220" s="50">
        <v>48969.999999999927</v>
      </c>
      <c r="M220" s="50">
        <v>0</v>
      </c>
      <c r="N220" s="50">
        <v>880.00000000000273</v>
      </c>
      <c r="O220" s="50">
        <v>270.00000000000034</v>
      </c>
      <c r="P220" s="50">
        <v>0</v>
      </c>
      <c r="Q220" s="50">
        <v>0</v>
      </c>
      <c r="R220" s="50">
        <v>0</v>
      </c>
      <c r="S220" s="50">
        <v>0</v>
      </c>
      <c r="T220" s="50">
        <v>0</v>
      </c>
      <c r="U220" s="50">
        <v>0</v>
      </c>
      <c r="V220" s="50">
        <v>0</v>
      </c>
      <c r="W220" s="50">
        <v>0</v>
      </c>
      <c r="X220" s="50">
        <v>0</v>
      </c>
      <c r="Y220" s="50">
        <v>0</v>
      </c>
      <c r="Z220" s="50">
        <v>20797.546012269944</v>
      </c>
      <c r="AA220" s="50">
        <v>0</v>
      </c>
      <c r="AB220" s="50">
        <v>0</v>
      </c>
      <c r="AC220" s="50">
        <v>129693.18181818181</v>
      </c>
      <c r="AD220" s="50">
        <v>0</v>
      </c>
      <c r="AE220" s="50">
        <v>0</v>
      </c>
      <c r="AF220" s="50">
        <v>0</v>
      </c>
      <c r="AG220" s="50">
        <v>121300</v>
      </c>
      <c r="AH220" s="50">
        <v>0</v>
      </c>
      <c r="AI220" s="50">
        <v>0</v>
      </c>
      <c r="AJ220" s="50">
        <v>0</v>
      </c>
      <c r="AK220" s="50">
        <v>11818.6</v>
      </c>
      <c r="AL220" s="50">
        <v>0</v>
      </c>
      <c r="AM220" s="50">
        <v>0</v>
      </c>
      <c r="AN220" s="50">
        <v>0</v>
      </c>
      <c r="AO220" s="50">
        <v>0</v>
      </c>
      <c r="AP220" s="50">
        <v>0</v>
      </c>
      <c r="AQ220" s="50">
        <v>0</v>
      </c>
      <c r="AR220" s="50">
        <v>0</v>
      </c>
      <c r="AS220" s="50">
        <v>0</v>
      </c>
      <c r="AT220" s="50">
        <v>1206375</v>
      </c>
      <c r="AU220" s="50">
        <v>237270.72783045168</v>
      </c>
      <c r="AV220" s="50">
        <v>133118.6</v>
      </c>
      <c r="AW220" s="50">
        <v>106846.50554545454</v>
      </c>
      <c r="AX220" s="50">
        <v>1576764.3278304518</v>
      </c>
      <c r="AY220" s="50">
        <v>1564945.7278304517</v>
      </c>
      <c r="AZ220" s="50">
        <v>4265</v>
      </c>
      <c r="BA220" s="50">
        <v>1599375</v>
      </c>
      <c r="BB220" s="50">
        <v>34429.27216954832</v>
      </c>
      <c r="BC220" s="50">
        <v>0</v>
      </c>
      <c r="BD220" s="50">
        <v>1611193.6</v>
      </c>
      <c r="BE220" s="50">
        <v>1611193.6000000003</v>
      </c>
      <c r="BF220" s="50">
        <v>0</v>
      </c>
      <c r="BG220" s="50">
        <v>1611193.6</v>
      </c>
      <c r="BH220" s="50">
        <v>1478075</v>
      </c>
      <c r="BI220" s="50">
        <v>1478075</v>
      </c>
      <c r="BJ220" s="50">
        <v>3941.5333333333333</v>
      </c>
      <c r="BK220" s="50">
        <v>3998.5733367609255</v>
      </c>
      <c r="BL220" s="50">
        <v>-0.014265088726320039</v>
      </c>
      <c r="BM220" s="50">
        <v>0.034265088726320038</v>
      </c>
      <c r="BN220" s="50">
        <v>51379.301311054012</v>
      </c>
      <c r="BO220" s="50">
        <v>1662572.9013110541</v>
      </c>
      <c r="BP220" s="50">
        <v>4402.0114701628108</v>
      </c>
      <c r="BQ220" s="50" t="s">
        <v>325</v>
      </c>
      <c r="BR220" s="50">
        <v>4433.5277368294774</v>
      </c>
      <c r="BS220" s="50">
        <v>0.021366480379184427</v>
      </c>
      <c r="BT220" s="50">
        <v>0</v>
      </c>
      <c r="BU220" s="50">
        <v>1662572.9013110541</v>
      </c>
      <c r="BV220" s="50">
        <v>0</v>
      </c>
      <c r="BW220" s="50">
        <v>1662572.9013110541</v>
      </c>
      <c r="BX220" s="50">
        <v>11818.6</v>
      </c>
      <c r="BY220" s="50">
        <v>1650754.301311054</v>
      </c>
      <c r="CA220" s="511">
        <f>BO220-BX220</f>
        <v>1650754.301311054</v>
      </c>
      <c r="CB220" s="511">
        <f>IF(E220&gt;0,CA220,0)</f>
        <v>1650754.301311054</v>
      </c>
      <c r="CC220" s="511">
        <f>IF(F220&gt;0,CA220,0)</f>
        <v>0</v>
      </c>
      <c r="CE220" s="40">
        <v>8732019</v>
      </c>
      <c r="CF220" s="50">
        <v>1662572.9013110541</v>
      </c>
    </row>
    <row r="221" spans="1:84">
      <c r="A221" s="40">
        <v>139555</v>
      </c>
      <c r="B221" s="40">
        <v>8732008</v>
      </c>
      <c r="C221" s="40" t="s">
        <v>147</v>
      </c>
      <c r="D221" s="507">
        <v>227</v>
      </c>
      <c r="E221" s="507">
        <v>227</v>
      </c>
      <c r="F221" s="507">
        <v>0</v>
      </c>
      <c r="G221" s="50">
        <v>730259</v>
      </c>
      <c r="H221" s="50">
        <v>0</v>
      </c>
      <c r="I221" s="50">
        <v>0</v>
      </c>
      <c r="J221" s="50">
        <v>13630.000000000031</v>
      </c>
      <c r="K221" s="50">
        <v>0</v>
      </c>
      <c r="L221" s="50">
        <v>18289.999999999949</v>
      </c>
      <c r="M221" s="50">
        <v>0</v>
      </c>
      <c r="N221" s="50">
        <v>0</v>
      </c>
      <c r="O221" s="50">
        <v>0</v>
      </c>
      <c r="P221" s="50">
        <v>0</v>
      </c>
      <c r="Q221" s="50">
        <v>0</v>
      </c>
      <c r="R221" s="50">
        <v>0</v>
      </c>
      <c r="S221" s="50">
        <v>0</v>
      </c>
      <c r="T221" s="50">
        <v>0</v>
      </c>
      <c r="U221" s="50">
        <v>0</v>
      </c>
      <c r="V221" s="50">
        <v>0</v>
      </c>
      <c r="W221" s="50">
        <v>0</v>
      </c>
      <c r="X221" s="50">
        <v>0</v>
      </c>
      <c r="Y221" s="50">
        <v>0</v>
      </c>
      <c r="Z221" s="50">
        <v>10209.35323383084</v>
      </c>
      <c r="AA221" s="50">
        <v>0</v>
      </c>
      <c r="AB221" s="50">
        <v>0</v>
      </c>
      <c r="AC221" s="50">
        <v>58052.26315789474</v>
      </c>
      <c r="AD221" s="50">
        <v>0</v>
      </c>
      <c r="AE221" s="50">
        <v>0</v>
      </c>
      <c r="AF221" s="50">
        <v>0</v>
      </c>
      <c r="AG221" s="50">
        <v>121300</v>
      </c>
      <c r="AH221" s="50">
        <v>0</v>
      </c>
      <c r="AI221" s="50">
        <v>0</v>
      </c>
      <c r="AJ221" s="50">
        <v>0</v>
      </c>
      <c r="AK221" s="50">
        <v>5256.6</v>
      </c>
      <c r="AL221" s="50">
        <v>0</v>
      </c>
      <c r="AM221" s="50">
        <v>0</v>
      </c>
      <c r="AN221" s="50">
        <v>0</v>
      </c>
      <c r="AO221" s="50">
        <v>0</v>
      </c>
      <c r="AP221" s="50">
        <v>0</v>
      </c>
      <c r="AQ221" s="50">
        <v>0</v>
      </c>
      <c r="AR221" s="50">
        <v>0</v>
      </c>
      <c r="AS221" s="50">
        <v>0</v>
      </c>
      <c r="AT221" s="50">
        <v>730259</v>
      </c>
      <c r="AU221" s="50">
        <v>100181.61639172555</v>
      </c>
      <c r="AV221" s="50">
        <v>126556.6</v>
      </c>
      <c r="AW221" s="50">
        <v>55773.063389473682</v>
      </c>
      <c r="AX221" s="50">
        <v>956997.21639172558</v>
      </c>
      <c r="AY221" s="50">
        <v>951740.61639172561</v>
      </c>
      <c r="AZ221" s="50">
        <v>4265</v>
      </c>
      <c r="BA221" s="50">
        <v>968155</v>
      </c>
      <c r="BB221" s="50">
        <v>16414.383608274395</v>
      </c>
      <c r="BC221" s="50">
        <v>0</v>
      </c>
      <c r="BD221" s="50">
        <v>973411.6</v>
      </c>
      <c r="BE221" s="50">
        <v>973411.6</v>
      </c>
      <c r="BF221" s="50">
        <v>0</v>
      </c>
      <c r="BG221" s="50">
        <v>973411.6</v>
      </c>
      <c r="BH221" s="50">
        <v>846855</v>
      </c>
      <c r="BI221" s="50">
        <v>846855</v>
      </c>
      <c r="BJ221" s="50">
        <v>3730.638766519824</v>
      </c>
      <c r="BK221" s="50">
        <v>3657.155172413793</v>
      </c>
      <c r="BL221" s="50">
        <v>0.02009310260071092</v>
      </c>
      <c r="BM221" s="50">
        <v>0</v>
      </c>
      <c r="BN221" s="50">
        <v>0</v>
      </c>
      <c r="BO221" s="50">
        <v>973411.6</v>
      </c>
      <c r="BP221" s="50">
        <v>4265</v>
      </c>
      <c r="BQ221" s="50" t="s">
        <v>325</v>
      </c>
      <c r="BR221" s="50">
        <v>4288.1568281938326</v>
      </c>
      <c r="BS221" s="50">
        <v>0.020344047620285854</v>
      </c>
      <c r="BT221" s="50">
        <v>0</v>
      </c>
      <c r="BU221" s="50">
        <v>973411.6</v>
      </c>
      <c r="BV221" s="50">
        <v>0</v>
      </c>
      <c r="BW221" s="50">
        <v>973411.6</v>
      </c>
      <c r="BX221" s="50">
        <v>5256.6</v>
      </c>
      <c r="BY221" s="50">
        <v>968155</v>
      </c>
      <c r="CA221" s="511">
        <f>BO221-BX221</f>
        <v>968155</v>
      </c>
      <c r="CB221" s="511">
        <f>IF(E221&gt;0,CA221,0)</f>
        <v>968155</v>
      </c>
      <c r="CC221" s="511">
        <f>IF(F221&gt;0,CA221,0)</f>
        <v>0</v>
      </c>
      <c r="CE221" s="40">
        <v>8732008</v>
      </c>
      <c r="CF221" s="50">
        <v>973411.6</v>
      </c>
    </row>
    <row r="222" spans="1:84">
      <c r="A222" s="40">
        <v>110765</v>
      </c>
      <c r="B222" s="40">
        <v>8732335</v>
      </c>
      <c r="C222" s="40" t="s">
        <v>87</v>
      </c>
      <c r="D222" s="507">
        <v>207</v>
      </c>
      <c r="E222" s="507">
        <v>207</v>
      </c>
      <c r="F222" s="507">
        <v>0</v>
      </c>
      <c r="G222" s="50">
        <v>665919</v>
      </c>
      <c r="H222" s="50">
        <v>0</v>
      </c>
      <c r="I222" s="50">
        <v>0</v>
      </c>
      <c r="J222" s="50">
        <v>6110.0000000000045</v>
      </c>
      <c r="K222" s="50">
        <v>0</v>
      </c>
      <c r="L222" s="50">
        <v>7670.0000000000055</v>
      </c>
      <c r="M222" s="50">
        <v>0</v>
      </c>
      <c r="N222" s="50">
        <v>1100.0000000000011</v>
      </c>
      <c r="O222" s="50">
        <v>270.00000000000028</v>
      </c>
      <c r="P222" s="50">
        <v>420.00000000000045</v>
      </c>
      <c r="Q222" s="50">
        <v>0</v>
      </c>
      <c r="R222" s="50">
        <v>0</v>
      </c>
      <c r="S222" s="50">
        <v>0</v>
      </c>
      <c r="T222" s="50">
        <v>0</v>
      </c>
      <c r="U222" s="50">
        <v>0</v>
      </c>
      <c r="V222" s="50">
        <v>0</v>
      </c>
      <c r="W222" s="50">
        <v>0</v>
      </c>
      <c r="X222" s="50">
        <v>0</v>
      </c>
      <c r="Y222" s="50">
        <v>0</v>
      </c>
      <c r="Z222" s="50">
        <v>34359.661016949125</v>
      </c>
      <c r="AA222" s="50">
        <v>0</v>
      </c>
      <c r="AB222" s="50">
        <v>0</v>
      </c>
      <c r="AC222" s="50">
        <v>61476.346153846156</v>
      </c>
      <c r="AD222" s="50">
        <v>0</v>
      </c>
      <c r="AE222" s="50">
        <v>0</v>
      </c>
      <c r="AF222" s="50">
        <v>0</v>
      </c>
      <c r="AG222" s="50">
        <v>121300</v>
      </c>
      <c r="AH222" s="50">
        <v>0</v>
      </c>
      <c r="AI222" s="50">
        <v>0</v>
      </c>
      <c r="AJ222" s="50">
        <v>0</v>
      </c>
      <c r="AK222" s="50">
        <v>20026.5</v>
      </c>
      <c r="AL222" s="50">
        <v>0</v>
      </c>
      <c r="AM222" s="50">
        <v>0</v>
      </c>
      <c r="AN222" s="50">
        <v>0</v>
      </c>
      <c r="AO222" s="50">
        <v>0</v>
      </c>
      <c r="AP222" s="50">
        <v>0</v>
      </c>
      <c r="AQ222" s="50">
        <v>0</v>
      </c>
      <c r="AR222" s="50">
        <v>0</v>
      </c>
      <c r="AS222" s="50">
        <v>0</v>
      </c>
      <c r="AT222" s="50">
        <v>665919</v>
      </c>
      <c r="AU222" s="50">
        <v>111406.00717079529</v>
      </c>
      <c r="AV222" s="50">
        <v>141326.5</v>
      </c>
      <c r="AW222" s="50">
        <v>53787.430992307694</v>
      </c>
      <c r="AX222" s="50">
        <v>918651.50717079523</v>
      </c>
      <c r="AY222" s="50">
        <v>898625.00717079523</v>
      </c>
      <c r="AZ222" s="50">
        <v>4265</v>
      </c>
      <c r="BA222" s="50">
        <v>882855</v>
      </c>
      <c r="BB222" s="50">
        <v>0</v>
      </c>
      <c r="BC222" s="50">
        <v>0</v>
      </c>
      <c r="BD222" s="50">
        <v>918651.50717079523</v>
      </c>
      <c r="BE222" s="50">
        <v>918651.50717079523</v>
      </c>
      <c r="BF222" s="50">
        <v>0</v>
      </c>
      <c r="BG222" s="50">
        <v>902881.5</v>
      </c>
      <c r="BH222" s="50">
        <v>761555</v>
      </c>
      <c r="BI222" s="50">
        <v>777325.00717079523</v>
      </c>
      <c r="BJ222" s="50">
        <v>3755.1932713564988</v>
      </c>
      <c r="BK222" s="50">
        <v>3665.5178116504853</v>
      </c>
      <c r="BL222" s="50">
        <v>0.024464608907638897</v>
      </c>
      <c r="BM222" s="50">
        <v>0</v>
      </c>
      <c r="BN222" s="50">
        <v>0</v>
      </c>
      <c r="BO222" s="50">
        <v>918651.50717079523</v>
      </c>
      <c r="BP222" s="50">
        <v>4341.18360952075</v>
      </c>
      <c r="BQ222" s="50" t="s">
        <v>325</v>
      </c>
      <c r="BR222" s="50">
        <v>4437.929986332344</v>
      </c>
      <c r="BS222" s="50">
        <v>0.019845993048505983</v>
      </c>
      <c r="BT222" s="50">
        <v>-1757.85</v>
      </c>
      <c r="BU222" s="50">
        <v>916893.65717079525</v>
      </c>
      <c r="BV222" s="50">
        <v>-2070</v>
      </c>
      <c r="BW222" s="50">
        <v>914823.65717079525</v>
      </c>
      <c r="BX222" s="50">
        <v>20026.5</v>
      </c>
      <c r="BY222" s="50">
        <v>894797.15717079525</v>
      </c>
      <c r="CA222" s="511">
        <f>BO222-BX222</f>
        <v>898625.00717079523</v>
      </c>
      <c r="CB222" s="511">
        <f>IF(E222&gt;0,CA222,0)</f>
        <v>898625.00717079523</v>
      </c>
      <c r="CC222" s="511">
        <f>IF(F222&gt;0,CA222,0)</f>
        <v>0</v>
      </c>
      <c r="CE222" s="40">
        <v>8732335</v>
      </c>
      <c r="CF222" s="50">
        <v>918651.50717079523</v>
      </c>
    </row>
    <row r="223" spans="1:84">
      <c r="A223" s="40">
        <v>134894</v>
      </c>
      <c r="B223" s="40">
        <v>8733389</v>
      </c>
      <c r="C223" s="40" t="s">
        <v>137</v>
      </c>
      <c r="D223" s="507">
        <v>401</v>
      </c>
      <c r="E223" s="507">
        <v>401</v>
      </c>
      <c r="F223" s="507">
        <v>0</v>
      </c>
      <c r="G223" s="50">
        <v>1290017</v>
      </c>
      <c r="H223" s="50">
        <v>0</v>
      </c>
      <c r="I223" s="50">
        <v>0</v>
      </c>
      <c r="J223" s="50">
        <v>23970.000000000087</v>
      </c>
      <c r="K223" s="50">
        <v>0</v>
      </c>
      <c r="L223" s="50">
        <v>32449.999999999953</v>
      </c>
      <c r="M223" s="50">
        <v>0</v>
      </c>
      <c r="N223" s="50">
        <v>0</v>
      </c>
      <c r="O223" s="50">
        <v>0</v>
      </c>
      <c r="P223" s="50">
        <v>0</v>
      </c>
      <c r="Q223" s="50">
        <v>0</v>
      </c>
      <c r="R223" s="50">
        <v>0</v>
      </c>
      <c r="S223" s="50">
        <v>0</v>
      </c>
      <c r="T223" s="50">
        <v>0</v>
      </c>
      <c r="U223" s="50">
        <v>0</v>
      </c>
      <c r="V223" s="50">
        <v>0</v>
      </c>
      <c r="W223" s="50">
        <v>0</v>
      </c>
      <c r="X223" s="50">
        <v>0</v>
      </c>
      <c r="Y223" s="50">
        <v>0</v>
      </c>
      <c r="Z223" s="50">
        <v>49831.011730205275</v>
      </c>
      <c r="AA223" s="50">
        <v>0</v>
      </c>
      <c r="AB223" s="50">
        <v>0</v>
      </c>
      <c r="AC223" s="50">
        <v>109275.72347266882</v>
      </c>
      <c r="AD223" s="50">
        <v>0</v>
      </c>
      <c r="AE223" s="50">
        <v>2719.4999999999845</v>
      </c>
      <c r="AF223" s="50">
        <v>0</v>
      </c>
      <c r="AG223" s="50">
        <v>121300</v>
      </c>
      <c r="AH223" s="50">
        <v>0</v>
      </c>
      <c r="AI223" s="50">
        <v>0</v>
      </c>
      <c r="AJ223" s="50">
        <v>0</v>
      </c>
      <c r="AK223" s="50">
        <v>7540</v>
      </c>
      <c r="AL223" s="50">
        <v>0</v>
      </c>
      <c r="AM223" s="50">
        <v>0</v>
      </c>
      <c r="AN223" s="50">
        <v>0</v>
      </c>
      <c r="AO223" s="50">
        <v>0</v>
      </c>
      <c r="AP223" s="50">
        <v>0</v>
      </c>
      <c r="AQ223" s="50">
        <v>0</v>
      </c>
      <c r="AR223" s="50">
        <v>0</v>
      </c>
      <c r="AS223" s="50">
        <v>0</v>
      </c>
      <c r="AT223" s="50">
        <v>1290017</v>
      </c>
      <c r="AU223" s="50">
        <v>218246.23520287412</v>
      </c>
      <c r="AV223" s="50">
        <v>128840</v>
      </c>
      <c r="AW223" s="50">
        <v>100795.82849967846</v>
      </c>
      <c r="AX223" s="50">
        <v>1637103.2352028741</v>
      </c>
      <c r="AY223" s="50">
        <v>1629563.2352028741</v>
      </c>
      <c r="AZ223" s="50">
        <v>4265</v>
      </c>
      <c r="BA223" s="50">
        <v>1710265</v>
      </c>
      <c r="BB223" s="50">
        <v>80701.764797125943</v>
      </c>
      <c r="BC223" s="50">
        <v>0</v>
      </c>
      <c r="BD223" s="50">
        <v>1717805</v>
      </c>
      <c r="BE223" s="50">
        <v>1717805</v>
      </c>
      <c r="BF223" s="50">
        <v>0</v>
      </c>
      <c r="BG223" s="50">
        <v>1717805</v>
      </c>
      <c r="BH223" s="50">
        <v>1588965</v>
      </c>
      <c r="BI223" s="50">
        <v>1588965</v>
      </c>
      <c r="BJ223" s="50">
        <v>3962.5062344139651</v>
      </c>
      <c r="BK223" s="50">
        <v>3881.9656019656018</v>
      </c>
      <c r="BL223" s="50">
        <v>0.020747384368264944</v>
      </c>
      <c r="BM223" s="50">
        <v>0</v>
      </c>
      <c r="BN223" s="50">
        <v>0</v>
      </c>
      <c r="BO223" s="50">
        <v>1717805</v>
      </c>
      <c r="BP223" s="50">
        <v>4265</v>
      </c>
      <c r="BQ223" s="50" t="s">
        <v>325</v>
      </c>
      <c r="BR223" s="50">
        <v>4283.8029925187029</v>
      </c>
      <c r="BS223" s="50">
        <v>0.0203112230542557</v>
      </c>
      <c r="BT223" s="50">
        <v>-3525.3500000000008</v>
      </c>
      <c r="BU223" s="50">
        <v>1714279.65</v>
      </c>
      <c r="BV223" s="50">
        <v>-4010</v>
      </c>
      <c r="BW223" s="50">
        <v>1710269.65</v>
      </c>
      <c r="BX223" s="50">
        <v>7540</v>
      </c>
      <c r="BY223" s="50">
        <v>1702729.65</v>
      </c>
      <c r="CA223" s="511">
        <f>BO223-BX223</f>
        <v>1710265</v>
      </c>
      <c r="CB223" s="511">
        <f>IF(E223&gt;0,CA223,0)</f>
        <v>1710265</v>
      </c>
      <c r="CC223" s="511">
        <f>IF(F223&gt;0,CA223,0)</f>
        <v>0</v>
      </c>
      <c r="CE223" s="40">
        <v>8733389</v>
      </c>
      <c r="CF223" s="50">
        <v>1717805</v>
      </c>
    </row>
    <row r="224" spans="1:84">
      <c r="A224" s="40">
        <v>143941</v>
      </c>
      <c r="B224" s="40">
        <v>8732049</v>
      </c>
      <c r="C224" s="40" t="s">
        <v>172</v>
      </c>
      <c r="D224" s="507">
        <v>438</v>
      </c>
      <c r="E224" s="507">
        <v>438</v>
      </c>
      <c r="F224" s="507">
        <v>0</v>
      </c>
      <c r="G224" s="50">
        <v>1409046</v>
      </c>
      <c r="H224" s="50">
        <v>0</v>
      </c>
      <c r="I224" s="50">
        <v>0</v>
      </c>
      <c r="J224" s="50">
        <v>57809.999999999964</v>
      </c>
      <c r="K224" s="50">
        <v>0</v>
      </c>
      <c r="L224" s="50">
        <v>74339.999999999913</v>
      </c>
      <c r="M224" s="50">
        <v>0</v>
      </c>
      <c r="N224" s="50">
        <v>440</v>
      </c>
      <c r="O224" s="50">
        <v>0</v>
      </c>
      <c r="P224" s="50">
        <v>0</v>
      </c>
      <c r="Q224" s="50">
        <v>0</v>
      </c>
      <c r="R224" s="50">
        <v>0</v>
      </c>
      <c r="S224" s="50">
        <v>0</v>
      </c>
      <c r="T224" s="50">
        <v>0</v>
      </c>
      <c r="U224" s="50">
        <v>0</v>
      </c>
      <c r="V224" s="50">
        <v>0</v>
      </c>
      <c r="W224" s="50">
        <v>0</v>
      </c>
      <c r="X224" s="50">
        <v>0</v>
      </c>
      <c r="Y224" s="50">
        <v>0</v>
      </c>
      <c r="Z224" s="50">
        <v>12723.393316195379</v>
      </c>
      <c r="AA224" s="50">
        <v>0</v>
      </c>
      <c r="AB224" s="50">
        <v>0</v>
      </c>
      <c r="AC224" s="50">
        <v>157544.28169014084</v>
      </c>
      <c r="AD224" s="50">
        <v>0</v>
      </c>
      <c r="AE224" s="50">
        <v>0</v>
      </c>
      <c r="AF224" s="50">
        <v>0</v>
      </c>
      <c r="AG224" s="50">
        <v>121300</v>
      </c>
      <c r="AH224" s="50">
        <v>0</v>
      </c>
      <c r="AI224" s="50">
        <v>0</v>
      </c>
      <c r="AJ224" s="50">
        <v>0</v>
      </c>
      <c r="AK224" s="50">
        <v>11189.6</v>
      </c>
      <c r="AL224" s="50">
        <v>0</v>
      </c>
      <c r="AM224" s="50">
        <v>0</v>
      </c>
      <c r="AN224" s="50">
        <v>0</v>
      </c>
      <c r="AO224" s="50">
        <v>0</v>
      </c>
      <c r="AP224" s="50">
        <v>0</v>
      </c>
      <c r="AQ224" s="50">
        <v>0</v>
      </c>
      <c r="AR224" s="50">
        <v>0</v>
      </c>
      <c r="AS224" s="50">
        <v>0</v>
      </c>
      <c r="AT224" s="50">
        <v>1409046</v>
      </c>
      <c r="AU224" s="50">
        <v>302857.67500633607</v>
      </c>
      <c r="AV224" s="50">
        <v>132489.6</v>
      </c>
      <c r="AW224" s="50">
        <v>128689.8788422535</v>
      </c>
      <c r="AX224" s="50">
        <v>1844393.2750063362</v>
      </c>
      <c r="AY224" s="50">
        <v>1833203.6750063361</v>
      </c>
      <c r="AZ224" s="50">
        <v>4265</v>
      </c>
      <c r="BA224" s="50">
        <v>1868070</v>
      </c>
      <c r="BB224" s="50">
        <v>34866.324993663933</v>
      </c>
      <c r="BC224" s="50">
        <v>0</v>
      </c>
      <c r="BD224" s="50">
        <v>1879259.6</v>
      </c>
      <c r="BE224" s="50">
        <v>1879259.6</v>
      </c>
      <c r="BF224" s="50">
        <v>0</v>
      </c>
      <c r="BG224" s="50">
        <v>1879259.6</v>
      </c>
      <c r="BH224" s="50">
        <v>1746770</v>
      </c>
      <c r="BI224" s="50">
        <v>1746770</v>
      </c>
      <c r="BJ224" s="50">
        <v>3988.0593607305937</v>
      </c>
      <c r="BK224" s="50">
        <v>3937.4</v>
      </c>
      <c r="BL224" s="50">
        <v>0.012866196152433982</v>
      </c>
      <c r="BM224" s="50">
        <v>0.0071338038475660184</v>
      </c>
      <c r="BN224" s="50">
        <v>12302.824000000022</v>
      </c>
      <c r="BO224" s="50">
        <v>1891562.424</v>
      </c>
      <c r="BP224" s="50">
        <v>4293.0886392694065</v>
      </c>
      <c r="BQ224" s="50" t="s">
        <v>325</v>
      </c>
      <c r="BR224" s="50">
        <v>4318.635671232877</v>
      </c>
      <c r="BS224" s="50">
        <v>0.027664440951182367</v>
      </c>
      <c r="BT224" s="50">
        <v>0</v>
      </c>
      <c r="BU224" s="50">
        <v>1891562.424</v>
      </c>
      <c r="BV224" s="50">
        <v>0</v>
      </c>
      <c r="BW224" s="50">
        <v>1891562.424</v>
      </c>
      <c r="BX224" s="50">
        <v>11189.6</v>
      </c>
      <c r="BY224" s="50">
        <v>1880372.824</v>
      </c>
      <c r="CA224" s="511">
        <f>BO224-BX224</f>
        <v>1880372.824</v>
      </c>
      <c r="CB224" s="511">
        <f>IF(E224&gt;0,CA224,0)</f>
        <v>1880372.824</v>
      </c>
      <c r="CC224" s="511">
        <f>IF(F224&gt;0,CA224,0)</f>
        <v>0</v>
      </c>
      <c r="CE224" s="40">
        <v>8732049</v>
      </c>
      <c r="CF224" s="50">
        <v>1891562.424</v>
      </c>
    </row>
    <row r="225" spans="1:84">
      <c r="A225" s="40">
        <v>137867</v>
      </c>
      <c r="B225" s="40">
        <v>8734000</v>
      </c>
      <c r="C225" s="40" t="s">
        <v>235</v>
      </c>
      <c r="D225" s="507">
        <v>1196</v>
      </c>
      <c r="E225" s="507">
        <v>0</v>
      </c>
      <c r="F225" s="507">
        <v>1196</v>
      </c>
      <c r="G225" s="50">
        <v>0</v>
      </c>
      <c r="H225" s="50">
        <v>3479112</v>
      </c>
      <c r="I225" s="50">
        <v>2193048</v>
      </c>
      <c r="J225" s="50">
        <v>0</v>
      </c>
      <c r="K225" s="50">
        <v>185649.99999999994</v>
      </c>
      <c r="L225" s="50">
        <v>0</v>
      </c>
      <c r="M225" s="50">
        <v>390979.99999999977</v>
      </c>
      <c r="N225" s="50">
        <v>0</v>
      </c>
      <c r="O225" s="50">
        <v>0</v>
      </c>
      <c r="P225" s="50">
        <v>0</v>
      </c>
      <c r="Q225" s="50">
        <v>0</v>
      </c>
      <c r="R225" s="50">
        <v>0</v>
      </c>
      <c r="S225" s="50">
        <v>0</v>
      </c>
      <c r="T225" s="50">
        <v>125329.58123953093</v>
      </c>
      <c r="U225" s="50">
        <v>113239.36348408718</v>
      </c>
      <c r="V225" s="50">
        <v>109067.38693467305</v>
      </c>
      <c r="W225" s="50">
        <v>57946.901172529309</v>
      </c>
      <c r="X225" s="50">
        <v>107980.56951423753</v>
      </c>
      <c r="Y225" s="50">
        <v>0</v>
      </c>
      <c r="Z225" s="50">
        <v>0</v>
      </c>
      <c r="AA225" s="50">
        <v>61251.213389121272</v>
      </c>
      <c r="AB225" s="50">
        <v>0</v>
      </c>
      <c r="AC225" s="50">
        <v>0</v>
      </c>
      <c r="AD225" s="50">
        <v>760752.52089871978</v>
      </c>
      <c r="AE225" s="50">
        <v>0</v>
      </c>
      <c r="AF225" s="50">
        <v>0</v>
      </c>
      <c r="AG225" s="50">
        <v>121300</v>
      </c>
      <c r="AH225" s="50">
        <v>0</v>
      </c>
      <c r="AI225" s="50">
        <v>0</v>
      </c>
      <c r="AJ225" s="50">
        <v>0</v>
      </c>
      <c r="AK225" s="50">
        <v>77762</v>
      </c>
      <c r="AL225" s="50">
        <v>206793</v>
      </c>
      <c r="AM225" s="50">
        <v>0</v>
      </c>
      <c r="AN225" s="50">
        <v>0</v>
      </c>
      <c r="AO225" s="50">
        <v>0</v>
      </c>
      <c r="AP225" s="50">
        <v>0</v>
      </c>
      <c r="AQ225" s="50">
        <v>0</v>
      </c>
      <c r="AR225" s="50">
        <v>0</v>
      </c>
      <c r="AS225" s="50">
        <v>0</v>
      </c>
      <c r="AT225" s="50">
        <v>5672160</v>
      </c>
      <c r="AU225" s="50">
        <v>1912197.5366328987</v>
      </c>
      <c r="AV225" s="50">
        <v>405855</v>
      </c>
      <c r="AW225" s="50">
        <v>913826.00331337168</v>
      </c>
      <c r="AX225" s="50">
        <v>7990212.5366328992</v>
      </c>
      <c r="AY225" s="50">
        <v>7705657.5366328992</v>
      </c>
      <c r="AZ225" s="50">
        <v>5525</v>
      </c>
      <c r="BA225" s="50">
        <v>6607900</v>
      </c>
      <c r="BB225" s="50">
        <v>0</v>
      </c>
      <c r="BC225" s="50">
        <v>0</v>
      </c>
      <c r="BD225" s="50">
        <v>7990212.5366328992</v>
      </c>
      <c r="BE225" s="50">
        <v>0</v>
      </c>
      <c r="BF225" s="50">
        <v>7990212.5366328992</v>
      </c>
      <c r="BG225" s="50">
        <v>6892455</v>
      </c>
      <c r="BH225" s="50">
        <v>6693393</v>
      </c>
      <c r="BI225" s="50">
        <v>7791150.5366328992</v>
      </c>
      <c r="BJ225" s="50">
        <v>6514.3399135726586</v>
      </c>
      <c r="BK225" s="50">
        <v>6292.8829757155254</v>
      </c>
      <c r="BL225" s="50">
        <v>0.035191650426639735</v>
      </c>
      <c r="BM225" s="50">
        <v>0</v>
      </c>
      <c r="BN225" s="50">
        <v>0</v>
      </c>
      <c r="BO225" s="50">
        <v>7990212.5366328992</v>
      </c>
      <c r="BP225" s="50">
        <v>6442.8574721010864</v>
      </c>
      <c r="BQ225" s="50" t="s">
        <v>325</v>
      </c>
      <c r="BR225" s="50">
        <v>6680.7797129037617</v>
      </c>
      <c r="BS225" s="50">
        <v>0.033291892533345413</v>
      </c>
      <c r="BT225" s="50">
        <v>0</v>
      </c>
      <c r="BU225" s="50">
        <v>7990212.5366328992</v>
      </c>
      <c r="BV225" s="50">
        <v>0</v>
      </c>
      <c r="BW225" s="50">
        <v>7990212.5366328992</v>
      </c>
      <c r="BX225" s="50">
        <v>77762</v>
      </c>
      <c r="BY225" s="50">
        <v>7912450.5366328992</v>
      </c>
      <c r="CA225" s="511">
        <f>BO225-BX225</f>
        <v>7912450.5366328992</v>
      </c>
      <c r="CB225" s="511">
        <f>IF(E225&gt;0,CA225,0)</f>
        <v>0</v>
      </c>
      <c r="CC225" s="511">
        <f>IF(F225&gt;0,CA225,0)</f>
        <v>7912450.5366328992</v>
      </c>
      <c r="CE225" s="40">
        <v>8734000</v>
      </c>
      <c r="CF225" s="50">
        <v>7990212.5366328992</v>
      </c>
    </row>
    <row r="226" spans="1:84">
      <c r="A226" s="40">
        <v>143955</v>
      </c>
      <c r="B226" s="40">
        <v>8732050</v>
      </c>
      <c r="C226" s="40" t="s">
        <v>173</v>
      </c>
      <c r="D226" s="507">
        <v>136</v>
      </c>
      <c r="E226" s="507">
        <v>136</v>
      </c>
      <c r="F226" s="507">
        <v>0</v>
      </c>
      <c r="G226" s="50">
        <v>437512</v>
      </c>
      <c r="H226" s="50">
        <v>0</v>
      </c>
      <c r="I226" s="50">
        <v>0</v>
      </c>
      <c r="J226" s="50">
        <v>20209.999999999978</v>
      </c>
      <c r="K226" s="50">
        <v>0</v>
      </c>
      <c r="L226" s="50">
        <v>27139.999999999996</v>
      </c>
      <c r="M226" s="50">
        <v>0</v>
      </c>
      <c r="N226" s="50">
        <v>1759.9999999999998</v>
      </c>
      <c r="O226" s="50">
        <v>3509.9999999999982</v>
      </c>
      <c r="P226" s="50">
        <v>840.00000000000125</v>
      </c>
      <c r="Q226" s="50">
        <v>920.00000000000148</v>
      </c>
      <c r="R226" s="50">
        <v>0</v>
      </c>
      <c r="S226" s="50">
        <v>0</v>
      </c>
      <c r="T226" s="50">
        <v>0</v>
      </c>
      <c r="U226" s="50">
        <v>0</v>
      </c>
      <c r="V226" s="50">
        <v>0</v>
      </c>
      <c r="W226" s="50">
        <v>0</v>
      </c>
      <c r="X226" s="50">
        <v>0</v>
      </c>
      <c r="Y226" s="50">
        <v>0</v>
      </c>
      <c r="Z226" s="50">
        <v>624.71544715447169</v>
      </c>
      <c r="AA226" s="50">
        <v>0</v>
      </c>
      <c r="AB226" s="50">
        <v>0</v>
      </c>
      <c r="AC226" s="50">
        <v>63195.514018691581</v>
      </c>
      <c r="AD226" s="50">
        <v>0</v>
      </c>
      <c r="AE226" s="50">
        <v>6327.0000000000227</v>
      </c>
      <c r="AF226" s="50">
        <v>0</v>
      </c>
      <c r="AG226" s="50">
        <v>121300</v>
      </c>
      <c r="AH226" s="50">
        <v>0</v>
      </c>
      <c r="AI226" s="50">
        <v>0</v>
      </c>
      <c r="AJ226" s="50">
        <v>0</v>
      </c>
      <c r="AK226" s="50">
        <v>4253</v>
      </c>
      <c r="AL226" s="50">
        <v>0</v>
      </c>
      <c r="AM226" s="50">
        <v>0</v>
      </c>
      <c r="AN226" s="50">
        <v>0</v>
      </c>
      <c r="AO226" s="50">
        <v>0</v>
      </c>
      <c r="AP226" s="50">
        <v>0</v>
      </c>
      <c r="AQ226" s="50">
        <v>0</v>
      </c>
      <c r="AR226" s="50">
        <v>0</v>
      </c>
      <c r="AS226" s="50">
        <v>0</v>
      </c>
      <c r="AT226" s="50">
        <v>437512</v>
      </c>
      <c r="AU226" s="50">
        <v>124527.22946584606</v>
      </c>
      <c r="AV226" s="50">
        <v>125553</v>
      </c>
      <c r="AW226" s="50">
        <v>49969.861829906542</v>
      </c>
      <c r="AX226" s="50">
        <v>687592.22946584609</v>
      </c>
      <c r="AY226" s="50">
        <v>683339.22946584609</v>
      </c>
      <c r="AZ226" s="50">
        <v>4265</v>
      </c>
      <c r="BA226" s="50">
        <v>580040</v>
      </c>
      <c r="BB226" s="50">
        <v>0</v>
      </c>
      <c r="BC226" s="50">
        <v>0</v>
      </c>
      <c r="BD226" s="50">
        <v>687592.22946584609</v>
      </c>
      <c r="BE226" s="50">
        <v>687592.22946584609</v>
      </c>
      <c r="BF226" s="50">
        <v>0</v>
      </c>
      <c r="BG226" s="50">
        <v>584293</v>
      </c>
      <c r="BH226" s="50">
        <v>458740</v>
      </c>
      <c r="BI226" s="50">
        <v>562039.22946584609</v>
      </c>
      <c r="BJ226" s="50">
        <v>4132.6413931312209</v>
      </c>
      <c r="BK226" s="50">
        <v>3966.3842553719014</v>
      </c>
      <c r="BL226" s="50">
        <v>0.041916548436815693</v>
      </c>
      <c r="BM226" s="50">
        <v>0</v>
      </c>
      <c r="BN226" s="50">
        <v>0</v>
      </c>
      <c r="BO226" s="50">
        <v>687592.22946584609</v>
      </c>
      <c r="BP226" s="50">
        <v>5024.5531578371038</v>
      </c>
      <c r="BQ226" s="50" t="s">
        <v>325</v>
      </c>
      <c r="BR226" s="50">
        <v>5055.8252166606326</v>
      </c>
      <c r="BS226" s="50">
        <v>0.010354263427849508</v>
      </c>
      <c r="BT226" s="50">
        <v>0</v>
      </c>
      <c r="BU226" s="50">
        <v>687592.22946584609</v>
      </c>
      <c r="BV226" s="50">
        <v>0</v>
      </c>
      <c r="BW226" s="50">
        <v>687592.22946584609</v>
      </c>
      <c r="BX226" s="50">
        <v>4253</v>
      </c>
      <c r="BY226" s="50">
        <v>683339.22946584609</v>
      </c>
      <c r="CA226" s="511">
        <f>BO226-BX226</f>
        <v>683339.22946584609</v>
      </c>
      <c r="CB226" s="511">
        <f>IF(E226&gt;0,CA226,0)</f>
        <v>683339.22946584609</v>
      </c>
      <c r="CC226" s="511">
        <f>IF(F226&gt;0,CA226,0)</f>
        <v>0</v>
      </c>
      <c r="CE226" s="40">
        <v>8732050</v>
      </c>
      <c r="CF226" s="50">
        <v>687592.22946584609</v>
      </c>
    </row>
    <row r="227" spans="1:84">
      <c r="A227" s="40">
        <v>146310</v>
      </c>
      <c r="B227" s="40">
        <v>8732078</v>
      </c>
      <c r="C227" s="40" t="s">
        <v>186</v>
      </c>
      <c r="D227" s="507">
        <v>236</v>
      </c>
      <c r="E227" s="507">
        <v>236</v>
      </c>
      <c r="F227" s="507">
        <v>0</v>
      </c>
      <c r="G227" s="50">
        <v>759212</v>
      </c>
      <c r="H227" s="50">
        <v>0</v>
      </c>
      <c r="I227" s="50">
        <v>0</v>
      </c>
      <c r="J227" s="50">
        <v>55929.999999999971</v>
      </c>
      <c r="K227" s="50">
        <v>0</v>
      </c>
      <c r="L227" s="50">
        <v>71980.000000000015</v>
      </c>
      <c r="M227" s="50">
        <v>0</v>
      </c>
      <c r="N227" s="50">
        <v>3739.9999999999977</v>
      </c>
      <c r="O227" s="50">
        <v>7290.0000000000036</v>
      </c>
      <c r="P227" s="50">
        <v>23099.999999999989</v>
      </c>
      <c r="Q227" s="50">
        <v>22080.000000000047</v>
      </c>
      <c r="R227" s="50">
        <v>0</v>
      </c>
      <c r="S227" s="50">
        <v>0</v>
      </c>
      <c r="T227" s="50">
        <v>0</v>
      </c>
      <c r="U227" s="50">
        <v>0</v>
      </c>
      <c r="V227" s="50">
        <v>0</v>
      </c>
      <c r="W227" s="50">
        <v>0</v>
      </c>
      <c r="X227" s="50">
        <v>0</v>
      </c>
      <c r="Y227" s="50">
        <v>0</v>
      </c>
      <c r="Z227" s="50">
        <v>15107.487684729005</v>
      </c>
      <c r="AA227" s="50">
        <v>0</v>
      </c>
      <c r="AB227" s="50">
        <v>0</v>
      </c>
      <c r="AC227" s="50">
        <v>125124.7393364929</v>
      </c>
      <c r="AD227" s="50">
        <v>0</v>
      </c>
      <c r="AE227" s="50">
        <v>3552.0000000000077</v>
      </c>
      <c r="AF227" s="50">
        <v>0</v>
      </c>
      <c r="AG227" s="50">
        <v>121300</v>
      </c>
      <c r="AH227" s="50">
        <v>0</v>
      </c>
      <c r="AI227" s="50">
        <v>0</v>
      </c>
      <c r="AJ227" s="50">
        <v>0</v>
      </c>
      <c r="AK227" s="50">
        <v>7278.4</v>
      </c>
      <c r="AL227" s="50">
        <v>0</v>
      </c>
      <c r="AM227" s="50">
        <v>0</v>
      </c>
      <c r="AN227" s="50">
        <v>0</v>
      </c>
      <c r="AO227" s="50">
        <v>0</v>
      </c>
      <c r="AP227" s="50">
        <v>0</v>
      </c>
      <c r="AQ227" s="50">
        <v>0</v>
      </c>
      <c r="AR227" s="50">
        <v>0</v>
      </c>
      <c r="AS227" s="50">
        <v>0</v>
      </c>
      <c r="AT227" s="50">
        <v>759212</v>
      </c>
      <c r="AU227" s="50">
        <v>327904.22702122194</v>
      </c>
      <c r="AV227" s="50">
        <v>128578.4</v>
      </c>
      <c r="AW227" s="50">
        <v>125506.05045213274</v>
      </c>
      <c r="AX227" s="50">
        <v>1215694.6270212219</v>
      </c>
      <c r="AY227" s="50">
        <v>1208416.227021222</v>
      </c>
      <c r="AZ227" s="50">
        <v>4265</v>
      </c>
      <c r="BA227" s="50">
        <v>1006540</v>
      </c>
      <c r="BB227" s="50">
        <v>0</v>
      </c>
      <c r="BC227" s="50">
        <v>0</v>
      </c>
      <c r="BD227" s="50">
        <v>1215694.6270212219</v>
      </c>
      <c r="BE227" s="50">
        <v>1215694.6270212219</v>
      </c>
      <c r="BF227" s="50">
        <v>0</v>
      </c>
      <c r="BG227" s="50">
        <v>1013818.4</v>
      </c>
      <c r="BH227" s="50">
        <v>885240</v>
      </c>
      <c r="BI227" s="50">
        <v>1087116.227021222</v>
      </c>
      <c r="BJ227" s="50">
        <v>4606.42469076789</v>
      </c>
      <c r="BK227" s="50">
        <v>4411.2271173553718</v>
      </c>
      <c r="BL227" s="50">
        <v>0.044250175341128961</v>
      </c>
      <c r="BM227" s="50">
        <v>0</v>
      </c>
      <c r="BN227" s="50">
        <v>0</v>
      </c>
      <c r="BO227" s="50">
        <v>1215694.6270212219</v>
      </c>
      <c r="BP227" s="50">
        <v>5120.4077416153477</v>
      </c>
      <c r="BQ227" s="50" t="s">
        <v>325</v>
      </c>
      <c r="BR227" s="50">
        <v>5151.2484195814486</v>
      </c>
      <c r="BS227" s="50">
        <v>0.042226361481217722</v>
      </c>
      <c r="BT227" s="50">
        <v>0</v>
      </c>
      <c r="BU227" s="50">
        <v>1215694.6270212219</v>
      </c>
      <c r="BV227" s="50">
        <v>0</v>
      </c>
      <c r="BW227" s="50">
        <v>1215694.6270212219</v>
      </c>
      <c r="BX227" s="50">
        <v>7278.4</v>
      </c>
      <c r="BY227" s="50">
        <v>1208416.227021222</v>
      </c>
      <c r="CA227" s="511">
        <f>BO227-BX227</f>
        <v>1208416.227021222</v>
      </c>
      <c r="CB227" s="511">
        <f>IF(E227&gt;0,CA227,0)</f>
        <v>1208416.227021222</v>
      </c>
      <c r="CC227" s="511">
        <f>IF(F227&gt;0,CA227,0)</f>
        <v>0</v>
      </c>
      <c r="CE227" s="40">
        <v>8732078</v>
      </c>
      <c r="CF227" s="50">
        <v>1215694.6270212219</v>
      </c>
    </row>
    <row r="228" spans="1:84">
      <c r="A228" s="40">
        <v>136814</v>
      </c>
      <c r="B228" s="40">
        <v>8732001</v>
      </c>
      <c r="C228" s="40" t="s">
        <v>26</v>
      </c>
      <c r="D228" s="507">
        <v>538</v>
      </c>
      <c r="E228" s="507">
        <v>538</v>
      </c>
      <c r="F228" s="507">
        <v>0</v>
      </c>
      <c r="G228" s="50">
        <v>1730746</v>
      </c>
      <c r="H228" s="50">
        <v>0</v>
      </c>
      <c r="I228" s="50">
        <v>0</v>
      </c>
      <c r="J228" s="50">
        <v>45119.999999999956</v>
      </c>
      <c r="K228" s="50">
        <v>0</v>
      </c>
      <c r="L228" s="50">
        <v>59590.000000000015</v>
      </c>
      <c r="M228" s="50">
        <v>0</v>
      </c>
      <c r="N228" s="50">
        <v>666.19136960600315</v>
      </c>
      <c r="O228" s="50">
        <v>545.06566604127579</v>
      </c>
      <c r="P228" s="50">
        <v>1271.8198874296422</v>
      </c>
      <c r="Q228" s="50">
        <v>0</v>
      </c>
      <c r="R228" s="50">
        <v>0</v>
      </c>
      <c r="S228" s="50">
        <v>0</v>
      </c>
      <c r="T228" s="50">
        <v>0</v>
      </c>
      <c r="U228" s="50">
        <v>0</v>
      </c>
      <c r="V228" s="50">
        <v>0</v>
      </c>
      <c r="W228" s="50">
        <v>0</v>
      </c>
      <c r="X228" s="50">
        <v>0</v>
      </c>
      <c r="Y228" s="50">
        <v>0</v>
      </c>
      <c r="Z228" s="50">
        <v>13524.088983050842</v>
      </c>
      <c r="AA228" s="50">
        <v>0</v>
      </c>
      <c r="AB228" s="50">
        <v>0</v>
      </c>
      <c r="AC228" s="50">
        <v>161236.26086956525</v>
      </c>
      <c r="AD228" s="50">
        <v>0</v>
      </c>
      <c r="AE228" s="50">
        <v>0</v>
      </c>
      <c r="AF228" s="50">
        <v>0</v>
      </c>
      <c r="AG228" s="50">
        <v>121300</v>
      </c>
      <c r="AH228" s="50">
        <v>0</v>
      </c>
      <c r="AI228" s="50">
        <v>0</v>
      </c>
      <c r="AJ228" s="50">
        <v>0</v>
      </c>
      <c r="AK228" s="50">
        <v>34580</v>
      </c>
      <c r="AL228" s="50">
        <v>0</v>
      </c>
      <c r="AM228" s="50">
        <v>0</v>
      </c>
      <c r="AN228" s="50">
        <v>0</v>
      </c>
      <c r="AO228" s="50">
        <v>0</v>
      </c>
      <c r="AP228" s="50">
        <v>0</v>
      </c>
      <c r="AQ228" s="50">
        <v>0</v>
      </c>
      <c r="AR228" s="50">
        <v>0</v>
      </c>
      <c r="AS228" s="50">
        <v>0</v>
      </c>
      <c r="AT228" s="50">
        <v>1730746</v>
      </c>
      <c r="AU228" s="50">
        <v>281953.42677569296</v>
      </c>
      <c r="AV228" s="50">
        <v>155880</v>
      </c>
      <c r="AW228" s="50">
        <v>144089.27477123745</v>
      </c>
      <c r="AX228" s="50">
        <v>2168579.426775693</v>
      </c>
      <c r="AY228" s="50">
        <v>2133999.426775693</v>
      </c>
      <c r="AZ228" s="50">
        <v>4265</v>
      </c>
      <c r="BA228" s="50">
        <v>2294570</v>
      </c>
      <c r="BB228" s="50">
        <v>160570.57322430704</v>
      </c>
      <c r="BC228" s="50">
        <v>0</v>
      </c>
      <c r="BD228" s="50">
        <v>2329150</v>
      </c>
      <c r="BE228" s="50">
        <v>2329150</v>
      </c>
      <c r="BF228" s="50">
        <v>0</v>
      </c>
      <c r="BG228" s="50">
        <v>2329150</v>
      </c>
      <c r="BH228" s="50">
        <v>2173270</v>
      </c>
      <c r="BI228" s="50">
        <v>2173270</v>
      </c>
      <c r="BJ228" s="50">
        <v>4039.53531598513</v>
      </c>
      <c r="BK228" s="50">
        <v>3955.7855822550832</v>
      </c>
      <c r="BL228" s="50">
        <v>0.021171454313836588</v>
      </c>
      <c r="BM228" s="50">
        <v>0</v>
      </c>
      <c r="BN228" s="50">
        <v>0</v>
      </c>
      <c r="BO228" s="50">
        <v>2329150</v>
      </c>
      <c r="BP228" s="50">
        <v>4265</v>
      </c>
      <c r="BQ228" s="50" t="s">
        <v>325</v>
      </c>
      <c r="BR228" s="50">
        <v>4329.275092936803</v>
      </c>
      <c r="BS228" s="50">
        <v>0.020112643634388361</v>
      </c>
      <c r="BT228" s="50">
        <v>-4857.9999999999991</v>
      </c>
      <c r="BU228" s="50">
        <v>2324292</v>
      </c>
      <c r="BV228" s="50">
        <v>-5380</v>
      </c>
      <c r="BW228" s="50">
        <v>2318912</v>
      </c>
      <c r="BX228" s="50">
        <v>34580</v>
      </c>
      <c r="BY228" s="50">
        <v>2284332</v>
      </c>
      <c r="CA228" s="511">
        <f>BO228-BX228</f>
        <v>2294570</v>
      </c>
      <c r="CB228" s="511">
        <f>IF(E228&gt;0,CA228,0)</f>
        <v>2294570</v>
      </c>
      <c r="CC228" s="511">
        <f>IF(F228&gt;0,CA228,0)</f>
        <v>0</v>
      </c>
      <c r="CE228" s="40">
        <v>8732001</v>
      </c>
      <c r="CF228" s="50">
        <v>2329150</v>
      </c>
    </row>
    <row r="229" spans="1:84">
      <c r="A229" s="40">
        <v>145246</v>
      </c>
      <c r="B229" s="40">
        <v>8733326</v>
      </c>
      <c r="C229" s="40" t="s">
        <v>225</v>
      </c>
      <c r="D229" s="507">
        <v>118</v>
      </c>
      <c r="E229" s="507">
        <v>118</v>
      </c>
      <c r="F229" s="507">
        <v>0</v>
      </c>
      <c r="G229" s="50">
        <v>379606</v>
      </c>
      <c r="H229" s="50">
        <v>0</v>
      </c>
      <c r="I229" s="50">
        <v>0</v>
      </c>
      <c r="J229" s="50">
        <v>6579.9999999999909</v>
      </c>
      <c r="K229" s="50">
        <v>0</v>
      </c>
      <c r="L229" s="50">
        <v>8259.9999999999891</v>
      </c>
      <c r="M229" s="50">
        <v>0</v>
      </c>
      <c r="N229" s="50">
        <v>440.00000000000051</v>
      </c>
      <c r="O229" s="50">
        <v>0</v>
      </c>
      <c r="P229" s="50">
        <v>0</v>
      </c>
      <c r="Q229" s="50">
        <v>0</v>
      </c>
      <c r="R229" s="50">
        <v>0</v>
      </c>
      <c r="S229" s="50">
        <v>0</v>
      </c>
      <c r="T229" s="50">
        <v>0</v>
      </c>
      <c r="U229" s="50">
        <v>0</v>
      </c>
      <c r="V229" s="50">
        <v>0</v>
      </c>
      <c r="W229" s="50">
        <v>0</v>
      </c>
      <c r="X229" s="50">
        <v>0</v>
      </c>
      <c r="Y229" s="50">
        <v>0</v>
      </c>
      <c r="Z229" s="50">
        <v>1960.8823529411798</v>
      </c>
      <c r="AA229" s="50">
        <v>0</v>
      </c>
      <c r="AB229" s="50">
        <v>0</v>
      </c>
      <c r="AC229" s="50">
        <v>25851.63265306122</v>
      </c>
      <c r="AD229" s="50">
        <v>0</v>
      </c>
      <c r="AE229" s="50">
        <v>0</v>
      </c>
      <c r="AF229" s="50">
        <v>0</v>
      </c>
      <c r="AG229" s="50">
        <v>121300</v>
      </c>
      <c r="AH229" s="50">
        <v>0</v>
      </c>
      <c r="AI229" s="50">
        <v>0</v>
      </c>
      <c r="AJ229" s="50">
        <v>0</v>
      </c>
      <c r="AK229" s="50">
        <v>2542.6</v>
      </c>
      <c r="AL229" s="50">
        <v>0</v>
      </c>
      <c r="AM229" s="50">
        <v>0</v>
      </c>
      <c r="AN229" s="50">
        <v>0</v>
      </c>
      <c r="AO229" s="50">
        <v>0</v>
      </c>
      <c r="AP229" s="50">
        <v>0</v>
      </c>
      <c r="AQ229" s="50">
        <v>0</v>
      </c>
      <c r="AR229" s="50">
        <v>0</v>
      </c>
      <c r="AS229" s="50">
        <v>0</v>
      </c>
      <c r="AT229" s="50">
        <v>379606</v>
      </c>
      <c r="AU229" s="50">
        <v>43092.515006002381</v>
      </c>
      <c r="AV229" s="50">
        <v>123842.6</v>
      </c>
      <c r="AW229" s="50">
        <v>27698.974057142852</v>
      </c>
      <c r="AX229" s="50">
        <v>546541.11500600236</v>
      </c>
      <c r="AY229" s="50">
        <v>543998.51500600239</v>
      </c>
      <c r="AZ229" s="50">
        <v>4265</v>
      </c>
      <c r="BA229" s="50">
        <v>503270</v>
      </c>
      <c r="BB229" s="50">
        <v>0</v>
      </c>
      <c r="BC229" s="50">
        <v>0</v>
      </c>
      <c r="BD229" s="50">
        <v>546541.11500600236</v>
      </c>
      <c r="BE229" s="50">
        <v>546541.11500600248</v>
      </c>
      <c r="BF229" s="50">
        <v>0</v>
      </c>
      <c r="BG229" s="50">
        <v>505812.6</v>
      </c>
      <c r="BH229" s="50">
        <v>381970</v>
      </c>
      <c r="BI229" s="50">
        <v>422698.51500600239</v>
      </c>
      <c r="BJ229" s="50">
        <v>3582.1908051356136</v>
      </c>
      <c r="BK229" s="50">
        <v>3501.7237185714284</v>
      </c>
      <c r="BL229" s="50">
        <v>0.022979279072597048</v>
      </c>
      <c r="BM229" s="50">
        <v>0</v>
      </c>
      <c r="BN229" s="50">
        <v>0</v>
      </c>
      <c r="BO229" s="50">
        <v>546541.11500600236</v>
      </c>
      <c r="BP229" s="50">
        <v>4610.1569068305289</v>
      </c>
      <c r="BQ229" s="50" t="s">
        <v>325</v>
      </c>
      <c r="BR229" s="50">
        <v>4631.704364457647</v>
      </c>
      <c r="BS229" s="50">
        <v>0.055944618107739652</v>
      </c>
      <c r="BT229" s="50">
        <v>0</v>
      </c>
      <c r="BU229" s="50">
        <v>546541.11500600236</v>
      </c>
      <c r="BV229" s="50">
        <v>0</v>
      </c>
      <c r="BW229" s="50">
        <v>546541.11500600236</v>
      </c>
      <c r="BX229" s="50">
        <v>2542.6</v>
      </c>
      <c r="BY229" s="50">
        <v>543998.51500600239</v>
      </c>
      <c r="CA229" s="511">
        <f>BO229-BX229</f>
        <v>543998.51500600239</v>
      </c>
      <c r="CB229" s="511">
        <f>IF(E229&gt;0,CA229,0)</f>
        <v>543998.51500600239</v>
      </c>
      <c r="CC229" s="511">
        <f>IF(F229&gt;0,CA229,0)</f>
        <v>0</v>
      </c>
      <c r="CE229" s="40">
        <v>8733326</v>
      </c>
      <c r="CF229" s="50">
        <v>546541.11500600236</v>
      </c>
    </row>
    <row r="230" spans="1:84">
      <c r="A230" s="40">
        <v>110630</v>
      </c>
      <c r="B230" s="40">
        <v>8732064</v>
      </c>
      <c r="C230" s="40" t="s">
        <v>44</v>
      </c>
      <c r="D230" s="507">
        <v>88</v>
      </c>
      <c r="E230" s="507">
        <v>88</v>
      </c>
      <c r="F230" s="507">
        <v>0</v>
      </c>
      <c r="G230" s="50">
        <v>283096</v>
      </c>
      <c r="H230" s="50">
        <v>0</v>
      </c>
      <c r="I230" s="50">
        <v>0</v>
      </c>
      <c r="J230" s="50">
        <v>7989.9999999999936</v>
      </c>
      <c r="K230" s="50">
        <v>0</v>
      </c>
      <c r="L230" s="50">
        <v>10029.999999999991</v>
      </c>
      <c r="M230" s="50">
        <v>0</v>
      </c>
      <c r="N230" s="50">
        <v>660.00000000000023</v>
      </c>
      <c r="O230" s="50">
        <v>18899.999999999989</v>
      </c>
      <c r="P230" s="50">
        <v>420.00000000000142</v>
      </c>
      <c r="Q230" s="50">
        <v>0</v>
      </c>
      <c r="R230" s="50">
        <v>0</v>
      </c>
      <c r="S230" s="50">
        <v>0</v>
      </c>
      <c r="T230" s="50">
        <v>0</v>
      </c>
      <c r="U230" s="50">
        <v>0</v>
      </c>
      <c r="V230" s="50">
        <v>0</v>
      </c>
      <c r="W230" s="50">
        <v>0</v>
      </c>
      <c r="X230" s="50">
        <v>0</v>
      </c>
      <c r="Y230" s="50">
        <v>0</v>
      </c>
      <c r="Z230" s="50">
        <v>1937.1428571428594</v>
      </c>
      <c r="AA230" s="50">
        <v>0</v>
      </c>
      <c r="AB230" s="50">
        <v>0</v>
      </c>
      <c r="AC230" s="50">
        <v>27008.395061728395</v>
      </c>
      <c r="AD230" s="50">
        <v>0</v>
      </c>
      <c r="AE230" s="50">
        <v>0</v>
      </c>
      <c r="AF230" s="50">
        <v>0</v>
      </c>
      <c r="AG230" s="50">
        <v>121300</v>
      </c>
      <c r="AH230" s="50">
        <v>45380.507343124162</v>
      </c>
      <c r="AI230" s="50">
        <v>0</v>
      </c>
      <c r="AJ230" s="50">
        <v>0</v>
      </c>
      <c r="AK230" s="50">
        <v>13689</v>
      </c>
      <c r="AL230" s="50">
        <v>0</v>
      </c>
      <c r="AM230" s="50">
        <v>0</v>
      </c>
      <c r="AN230" s="50">
        <v>0</v>
      </c>
      <c r="AO230" s="50">
        <v>0</v>
      </c>
      <c r="AP230" s="50">
        <v>0</v>
      </c>
      <c r="AQ230" s="50">
        <v>0</v>
      </c>
      <c r="AR230" s="50">
        <v>0</v>
      </c>
      <c r="AS230" s="50">
        <v>0</v>
      </c>
      <c r="AT230" s="50">
        <v>283096</v>
      </c>
      <c r="AU230" s="50">
        <v>66945.537918871225</v>
      </c>
      <c r="AV230" s="50">
        <v>180369.50734312416</v>
      </c>
      <c r="AW230" s="50">
        <v>37224.13769382715</v>
      </c>
      <c r="AX230" s="50">
        <v>530411.0452619954</v>
      </c>
      <c r="AY230" s="50">
        <v>516722.0452619954</v>
      </c>
      <c r="AZ230" s="50">
        <v>4265</v>
      </c>
      <c r="BA230" s="50">
        <v>375320</v>
      </c>
      <c r="BB230" s="50">
        <v>0</v>
      </c>
      <c r="BC230" s="50">
        <v>0</v>
      </c>
      <c r="BD230" s="50">
        <v>530411.0452619954</v>
      </c>
      <c r="BE230" s="50">
        <v>530411.0452619954</v>
      </c>
      <c r="BF230" s="50">
        <v>0</v>
      </c>
      <c r="BG230" s="50">
        <v>389009</v>
      </c>
      <c r="BH230" s="50">
        <v>208639.49265687584</v>
      </c>
      <c r="BI230" s="50">
        <v>350041.53791887127</v>
      </c>
      <c r="BJ230" s="50">
        <v>3977.7447490780828</v>
      </c>
      <c r="BK230" s="50">
        <v>3610.1003808447895</v>
      </c>
      <c r="BL230" s="50">
        <v>0.10183771348409484</v>
      </c>
      <c r="BM230" s="50">
        <v>0</v>
      </c>
      <c r="BN230" s="50">
        <v>0</v>
      </c>
      <c r="BO230" s="50">
        <v>530411.0452619954</v>
      </c>
      <c r="BP230" s="50">
        <v>5871.8414234317661</v>
      </c>
      <c r="BQ230" s="50" t="s">
        <v>325</v>
      </c>
      <c r="BR230" s="50">
        <v>6027.3982416135841</v>
      </c>
      <c r="BS230" s="50">
        <v>0.0778256669891173</v>
      </c>
      <c r="BT230" s="50">
        <v>-800.64999999999986</v>
      </c>
      <c r="BU230" s="50">
        <v>529610.39526199538</v>
      </c>
      <c r="BV230" s="50">
        <v>-880</v>
      </c>
      <c r="BW230" s="50">
        <v>528730.39526199538</v>
      </c>
      <c r="BX230" s="50">
        <v>13689</v>
      </c>
      <c r="BY230" s="50">
        <v>515041.39526199538</v>
      </c>
      <c r="CA230" s="511">
        <f>BO230-BX230</f>
        <v>516722.0452619954</v>
      </c>
      <c r="CB230" s="511">
        <f>IF(E230&gt;0,CA230,0)</f>
        <v>516722.0452619954</v>
      </c>
      <c r="CC230" s="511">
        <f>IF(F230&gt;0,CA230,0)</f>
        <v>0</v>
      </c>
      <c r="CE230" s="40">
        <v>8732064</v>
      </c>
      <c r="CF230" s="50">
        <v>530411.0452619954</v>
      </c>
    </row>
    <row r="231" spans="1:84">
      <c r="A231" s="40">
        <v>145034</v>
      </c>
      <c r="B231" s="40">
        <v>8734010</v>
      </c>
      <c r="C231" s="40" t="s">
        <v>245</v>
      </c>
      <c r="D231" s="507">
        <v>411</v>
      </c>
      <c r="E231" s="507">
        <v>0</v>
      </c>
      <c r="F231" s="507">
        <v>411</v>
      </c>
      <c r="G231" s="50">
        <v>0</v>
      </c>
      <c r="H231" s="50">
        <v>1238328</v>
      </c>
      <c r="I231" s="50">
        <v>705456</v>
      </c>
      <c r="J231" s="50">
        <v>0</v>
      </c>
      <c r="K231" s="50">
        <v>64389.999999999935</v>
      </c>
      <c r="L231" s="50">
        <v>0</v>
      </c>
      <c r="M231" s="50">
        <v>134075.00000000017</v>
      </c>
      <c r="N231" s="50">
        <v>0</v>
      </c>
      <c r="O231" s="50">
        <v>0</v>
      </c>
      <c r="P231" s="50">
        <v>0</v>
      </c>
      <c r="Q231" s="50">
        <v>0</v>
      </c>
      <c r="R231" s="50">
        <v>0</v>
      </c>
      <c r="S231" s="50">
        <v>0</v>
      </c>
      <c r="T231" s="50">
        <v>962.34146341463452</v>
      </c>
      <c r="U231" s="50">
        <v>1278.1097560975616</v>
      </c>
      <c r="V231" s="50">
        <v>596.45121951219448</v>
      </c>
      <c r="W231" s="50">
        <v>1303.1707317073156</v>
      </c>
      <c r="X231" s="50">
        <v>0</v>
      </c>
      <c r="Y231" s="50">
        <v>0</v>
      </c>
      <c r="Z231" s="50">
        <v>0</v>
      </c>
      <c r="AA231" s="50">
        <v>27539.999999999996</v>
      </c>
      <c r="AB231" s="50">
        <v>0</v>
      </c>
      <c r="AC231" s="50">
        <v>0</v>
      </c>
      <c r="AD231" s="50">
        <v>201914.20346438762</v>
      </c>
      <c r="AE231" s="50">
        <v>0</v>
      </c>
      <c r="AF231" s="50">
        <v>0</v>
      </c>
      <c r="AG231" s="50">
        <v>121300</v>
      </c>
      <c r="AH231" s="50">
        <v>22091.999999999964</v>
      </c>
      <c r="AI231" s="50">
        <v>0</v>
      </c>
      <c r="AJ231" s="50">
        <v>0</v>
      </c>
      <c r="AK231" s="50">
        <v>-10304</v>
      </c>
      <c r="AL231" s="50">
        <v>0</v>
      </c>
      <c r="AM231" s="50">
        <v>0</v>
      </c>
      <c r="AN231" s="50">
        <v>0</v>
      </c>
      <c r="AO231" s="50">
        <v>0</v>
      </c>
      <c r="AP231" s="50">
        <v>0</v>
      </c>
      <c r="AQ231" s="50">
        <v>0</v>
      </c>
      <c r="AR231" s="50">
        <v>0</v>
      </c>
      <c r="AS231" s="50">
        <v>0</v>
      </c>
      <c r="AT231" s="50">
        <v>1943784</v>
      </c>
      <c r="AU231" s="50">
        <v>432059.27663511946</v>
      </c>
      <c r="AV231" s="50">
        <v>133087.99999999997</v>
      </c>
      <c r="AW231" s="50">
        <v>175979.43653912825</v>
      </c>
      <c r="AX231" s="50">
        <v>2508931.2766351197</v>
      </c>
      <c r="AY231" s="50">
        <v>2519235.2766351197</v>
      </c>
      <c r="AZ231" s="50">
        <v>5525</v>
      </c>
      <c r="BA231" s="50">
        <v>2270775</v>
      </c>
      <c r="BB231" s="50">
        <v>0</v>
      </c>
      <c r="BC231" s="50">
        <v>0</v>
      </c>
      <c r="BD231" s="50">
        <v>2508931.2766351197</v>
      </c>
      <c r="BE231" s="50">
        <v>0</v>
      </c>
      <c r="BF231" s="50">
        <v>2508931.2766351192</v>
      </c>
      <c r="BG231" s="50">
        <v>2260471</v>
      </c>
      <c r="BH231" s="50">
        <v>2127383</v>
      </c>
      <c r="BI231" s="50">
        <v>2375843.2766351197</v>
      </c>
      <c r="BJ231" s="50">
        <v>5780.640575754549</v>
      </c>
      <c r="BK231" s="50">
        <v>5481.7084025125623</v>
      </c>
      <c r="BL231" s="50">
        <v>0.054532665966867185</v>
      </c>
      <c r="BM231" s="50">
        <v>0</v>
      </c>
      <c r="BN231" s="50">
        <v>0</v>
      </c>
      <c r="BO231" s="50">
        <v>2508931.2766351197</v>
      </c>
      <c r="BP231" s="50">
        <v>6129.5262205234058</v>
      </c>
      <c r="BQ231" s="50" t="s">
        <v>325</v>
      </c>
      <c r="BR231" s="50">
        <v>6104.4556609127</v>
      </c>
      <c r="BS231" s="50">
        <v>0.04957880377541124</v>
      </c>
      <c r="BT231" s="50">
        <v>0</v>
      </c>
      <c r="BU231" s="50">
        <v>2508931.2766351197</v>
      </c>
      <c r="BV231" s="50">
        <v>0</v>
      </c>
      <c r="BW231" s="50">
        <v>2508931.2766351197</v>
      </c>
      <c r="BX231" s="50">
        <v>-10304</v>
      </c>
      <c r="BY231" s="50">
        <v>2519235.2766351197</v>
      </c>
      <c r="CA231" s="511">
        <f>BO231-BX231</f>
        <v>2519235.2766351197</v>
      </c>
      <c r="CB231" s="511">
        <f>IF(E231&gt;0,CA231,0)</f>
        <v>0</v>
      </c>
      <c r="CC231" s="511">
        <f>IF(F231&gt;0,CA231,0)</f>
        <v>2519235.2766351197</v>
      </c>
      <c r="CE231" s="40">
        <v>8734010</v>
      </c>
      <c r="CF231" s="50">
        <v>2508931.2766351197</v>
      </c>
    </row>
    <row r="232" spans="1:84">
      <c r="A232" s="40">
        <v>136802</v>
      </c>
      <c r="B232" s="40">
        <v>8732000</v>
      </c>
      <c r="C232" s="40" t="s">
        <v>24</v>
      </c>
      <c r="D232" s="507">
        <v>227</v>
      </c>
      <c r="E232" s="507">
        <v>227</v>
      </c>
      <c r="F232" s="507">
        <v>0</v>
      </c>
      <c r="G232" s="50">
        <v>730259</v>
      </c>
      <c r="H232" s="50">
        <v>0</v>
      </c>
      <c r="I232" s="50">
        <v>0</v>
      </c>
      <c r="J232" s="50">
        <v>45119.999999999985</v>
      </c>
      <c r="K232" s="50">
        <v>0</v>
      </c>
      <c r="L232" s="50">
        <v>61360.000000000022</v>
      </c>
      <c r="M232" s="50">
        <v>0</v>
      </c>
      <c r="N232" s="50">
        <v>0</v>
      </c>
      <c r="O232" s="50">
        <v>0</v>
      </c>
      <c r="P232" s="50">
        <v>0</v>
      </c>
      <c r="Q232" s="50">
        <v>0</v>
      </c>
      <c r="R232" s="50">
        <v>0</v>
      </c>
      <c r="S232" s="50">
        <v>0</v>
      </c>
      <c r="T232" s="50">
        <v>0</v>
      </c>
      <c r="U232" s="50">
        <v>0</v>
      </c>
      <c r="V232" s="50">
        <v>0</v>
      </c>
      <c r="W232" s="50">
        <v>0</v>
      </c>
      <c r="X232" s="50">
        <v>0</v>
      </c>
      <c r="Y232" s="50">
        <v>0</v>
      </c>
      <c r="Z232" s="50">
        <v>16527.706185566974</v>
      </c>
      <c r="AA232" s="50">
        <v>0</v>
      </c>
      <c r="AB232" s="50">
        <v>0</v>
      </c>
      <c r="AC232" s="50">
        <v>109123.03867403316</v>
      </c>
      <c r="AD232" s="50">
        <v>0</v>
      </c>
      <c r="AE232" s="50">
        <v>4976.5000000000091</v>
      </c>
      <c r="AF232" s="50">
        <v>0</v>
      </c>
      <c r="AG232" s="50">
        <v>121300</v>
      </c>
      <c r="AH232" s="50">
        <v>0</v>
      </c>
      <c r="AI232" s="50">
        <v>0</v>
      </c>
      <c r="AJ232" s="50">
        <v>0</v>
      </c>
      <c r="AK232" s="50">
        <v>6983.02</v>
      </c>
      <c r="AL232" s="50">
        <v>0</v>
      </c>
      <c r="AM232" s="50">
        <v>0</v>
      </c>
      <c r="AN232" s="50">
        <v>0</v>
      </c>
      <c r="AO232" s="50">
        <v>0</v>
      </c>
      <c r="AP232" s="50">
        <v>0</v>
      </c>
      <c r="AQ232" s="50">
        <v>0</v>
      </c>
      <c r="AR232" s="50">
        <v>0</v>
      </c>
      <c r="AS232" s="50">
        <v>0</v>
      </c>
      <c r="AT232" s="50">
        <v>730259</v>
      </c>
      <c r="AU232" s="50">
        <v>237107.24485960015</v>
      </c>
      <c r="AV232" s="50">
        <v>128283.02</v>
      </c>
      <c r="AW232" s="50">
        <v>78723.095048618779</v>
      </c>
      <c r="AX232" s="50">
        <v>1095649.2648596002</v>
      </c>
      <c r="AY232" s="50">
        <v>1088666.2448596002</v>
      </c>
      <c r="AZ232" s="50">
        <v>4265</v>
      </c>
      <c r="BA232" s="50">
        <v>968155</v>
      </c>
      <c r="BB232" s="50">
        <v>0</v>
      </c>
      <c r="BC232" s="50">
        <v>0</v>
      </c>
      <c r="BD232" s="50">
        <v>1095649.2648596002</v>
      </c>
      <c r="BE232" s="50">
        <v>1095649.2648596</v>
      </c>
      <c r="BF232" s="50">
        <v>0</v>
      </c>
      <c r="BG232" s="50">
        <v>975138.02</v>
      </c>
      <c r="BH232" s="50">
        <v>846855</v>
      </c>
      <c r="BI232" s="50">
        <v>967366.24485960021</v>
      </c>
      <c r="BJ232" s="50">
        <v>4261.5253077515426</v>
      </c>
      <c r="BK232" s="50">
        <v>4144.1144580645159</v>
      </c>
      <c r="BL232" s="50">
        <v>0.028331951463971571</v>
      </c>
      <c r="BM232" s="50">
        <v>0</v>
      </c>
      <c r="BN232" s="50">
        <v>0</v>
      </c>
      <c r="BO232" s="50">
        <v>1095649.2648596002</v>
      </c>
      <c r="BP232" s="50">
        <v>4795.8865412317191</v>
      </c>
      <c r="BQ232" s="50" t="s">
        <v>325</v>
      </c>
      <c r="BR232" s="50">
        <v>4826.6487438748909</v>
      </c>
      <c r="BS232" s="50">
        <v>0.035453852130010066</v>
      </c>
      <c r="BT232" s="50">
        <v>-2307.7999999999997</v>
      </c>
      <c r="BU232" s="50">
        <v>1093341.4648596002</v>
      </c>
      <c r="BV232" s="50">
        <v>-2270</v>
      </c>
      <c r="BW232" s="50">
        <v>1091071.4648596002</v>
      </c>
      <c r="BX232" s="50">
        <v>6983.02</v>
      </c>
      <c r="BY232" s="50">
        <v>1084088.4448596002</v>
      </c>
      <c r="CA232" s="511">
        <f>BO232-BX232</f>
        <v>1088666.2448596002</v>
      </c>
      <c r="CB232" s="511">
        <f>IF(E232&gt;0,CA232,0)</f>
        <v>1088666.2448596002</v>
      </c>
      <c r="CC232" s="511">
        <f>IF(F232&gt;0,CA232,0)</f>
        <v>0</v>
      </c>
      <c r="CE232" s="40">
        <v>8732000</v>
      </c>
      <c r="CF232" s="50">
        <v>1095649.2648596002</v>
      </c>
    </row>
    <row r="233" spans="1:84">
      <c r="A233" s="40">
        <v>144770</v>
      </c>
      <c r="B233" s="40">
        <v>8732051</v>
      </c>
      <c r="C233" s="40" t="s">
        <v>174</v>
      </c>
      <c r="D233" s="507">
        <v>365</v>
      </c>
      <c r="E233" s="507">
        <v>365</v>
      </c>
      <c r="F233" s="507">
        <v>0</v>
      </c>
      <c r="G233" s="50">
        <v>1174205</v>
      </c>
      <c r="H233" s="50">
        <v>0</v>
      </c>
      <c r="I233" s="50">
        <v>0</v>
      </c>
      <c r="J233" s="50">
        <v>44775.628930817591</v>
      </c>
      <c r="K233" s="50">
        <v>0</v>
      </c>
      <c r="L233" s="50">
        <v>56884.905660377277</v>
      </c>
      <c r="M233" s="50">
        <v>0</v>
      </c>
      <c r="N233" s="50">
        <v>253.31230283911643</v>
      </c>
      <c r="O233" s="50">
        <v>0</v>
      </c>
      <c r="P233" s="50">
        <v>967.19242902208248</v>
      </c>
      <c r="Q233" s="50">
        <v>0</v>
      </c>
      <c r="R233" s="50">
        <v>0</v>
      </c>
      <c r="S233" s="50">
        <v>0</v>
      </c>
      <c r="T233" s="50">
        <v>0</v>
      </c>
      <c r="U233" s="50">
        <v>0</v>
      </c>
      <c r="V233" s="50">
        <v>0</v>
      </c>
      <c r="W233" s="50">
        <v>0</v>
      </c>
      <c r="X233" s="50">
        <v>0</v>
      </c>
      <c r="Y233" s="50">
        <v>0</v>
      </c>
      <c r="Z233" s="50">
        <v>93292.261904761821</v>
      </c>
      <c r="AA233" s="50">
        <v>0</v>
      </c>
      <c r="AB233" s="50">
        <v>0</v>
      </c>
      <c r="AC233" s="50">
        <v>120297.91666666667</v>
      </c>
      <c r="AD233" s="50">
        <v>0</v>
      </c>
      <c r="AE233" s="50">
        <v>6285.3459119496993</v>
      </c>
      <c r="AF233" s="50">
        <v>0</v>
      </c>
      <c r="AG233" s="50">
        <v>121300</v>
      </c>
      <c r="AH233" s="50">
        <v>0</v>
      </c>
      <c r="AI233" s="50">
        <v>0</v>
      </c>
      <c r="AJ233" s="50">
        <v>0</v>
      </c>
      <c r="AK233" s="50">
        <v>24213.4</v>
      </c>
      <c r="AL233" s="50">
        <v>0</v>
      </c>
      <c r="AM233" s="50">
        <v>0</v>
      </c>
      <c r="AN233" s="50">
        <v>0</v>
      </c>
      <c r="AO233" s="50">
        <v>0</v>
      </c>
      <c r="AP233" s="50">
        <v>0</v>
      </c>
      <c r="AQ233" s="50">
        <v>0</v>
      </c>
      <c r="AR233" s="50">
        <v>0</v>
      </c>
      <c r="AS233" s="50">
        <v>0</v>
      </c>
      <c r="AT233" s="50">
        <v>1174205</v>
      </c>
      <c r="AU233" s="50">
        <v>322756.56380643428</v>
      </c>
      <c r="AV233" s="50">
        <v>145513.4</v>
      </c>
      <c r="AW233" s="50">
        <v>103467.99991928556</v>
      </c>
      <c r="AX233" s="50">
        <v>1642474.9638064341</v>
      </c>
      <c r="AY233" s="50">
        <v>1618261.5638064342</v>
      </c>
      <c r="AZ233" s="50">
        <v>4265</v>
      </c>
      <c r="BA233" s="50">
        <v>1556725</v>
      </c>
      <c r="BB233" s="50">
        <v>0</v>
      </c>
      <c r="BC233" s="50">
        <v>0</v>
      </c>
      <c r="BD233" s="50">
        <v>1642474.9638064341</v>
      </c>
      <c r="BE233" s="50">
        <v>1642474.9638064343</v>
      </c>
      <c r="BF233" s="50">
        <v>0</v>
      </c>
      <c r="BG233" s="50">
        <v>1580938.4</v>
      </c>
      <c r="BH233" s="50">
        <v>1435425</v>
      </c>
      <c r="BI233" s="50">
        <v>1496961.5638064342</v>
      </c>
      <c r="BJ233" s="50">
        <v>4101.2645583737922</v>
      </c>
      <c r="BK233" s="50">
        <v>4016.5208331147546</v>
      </c>
      <c r="BL233" s="50">
        <v>0.021098788922083094</v>
      </c>
      <c r="BM233" s="50">
        <v>0</v>
      </c>
      <c r="BN233" s="50">
        <v>0</v>
      </c>
      <c r="BO233" s="50">
        <v>1642474.9638064341</v>
      </c>
      <c r="BP233" s="50">
        <v>4433.59332549708</v>
      </c>
      <c r="BQ233" s="50" t="s">
        <v>325</v>
      </c>
      <c r="BR233" s="50">
        <v>4499.93140768886</v>
      </c>
      <c r="BS233" s="50">
        <v>0.0014058750692198529</v>
      </c>
      <c r="BT233" s="50">
        <v>0</v>
      </c>
      <c r="BU233" s="50">
        <v>1642474.9638064341</v>
      </c>
      <c r="BV233" s="50">
        <v>0</v>
      </c>
      <c r="BW233" s="50">
        <v>1642474.9638064341</v>
      </c>
      <c r="BX233" s="50">
        <v>24213.4</v>
      </c>
      <c r="BY233" s="50">
        <v>1618261.5638064342</v>
      </c>
      <c r="CA233" s="511">
        <f>BO233-BX233</f>
        <v>1618261.5638064342</v>
      </c>
      <c r="CB233" s="511">
        <f>IF(E233&gt;0,CA233,0)</f>
        <v>1618261.5638064342</v>
      </c>
      <c r="CC233" s="511">
        <f>IF(F233&gt;0,CA233,0)</f>
        <v>0</v>
      </c>
      <c r="CE233" s="40">
        <v>8732051</v>
      </c>
      <c r="CF233" s="50">
        <v>1642474.9638064341</v>
      </c>
    </row>
    <row r="234" spans="1:84">
      <c r="A234" s="40">
        <v>141500</v>
      </c>
      <c r="B234" s="40">
        <v>8732034</v>
      </c>
      <c r="C234" s="40" t="s">
        <v>163</v>
      </c>
      <c r="D234" s="507">
        <v>597</v>
      </c>
      <c r="E234" s="507">
        <v>597</v>
      </c>
      <c r="F234" s="507">
        <v>0</v>
      </c>
      <c r="G234" s="50">
        <v>1920549</v>
      </c>
      <c r="H234" s="50">
        <v>0</v>
      </c>
      <c r="I234" s="50">
        <v>0</v>
      </c>
      <c r="J234" s="50">
        <v>17389.999999999989</v>
      </c>
      <c r="K234" s="50">
        <v>0</v>
      </c>
      <c r="L234" s="50">
        <v>25370.000000000018</v>
      </c>
      <c r="M234" s="50">
        <v>0</v>
      </c>
      <c r="N234" s="50">
        <v>7699.9999999999955</v>
      </c>
      <c r="O234" s="50">
        <v>4319.9999999999964</v>
      </c>
      <c r="P234" s="50">
        <v>0</v>
      </c>
      <c r="Q234" s="50">
        <v>0</v>
      </c>
      <c r="R234" s="50">
        <v>0</v>
      </c>
      <c r="S234" s="50">
        <v>1279.9999999999991</v>
      </c>
      <c r="T234" s="50">
        <v>0</v>
      </c>
      <c r="U234" s="50">
        <v>0</v>
      </c>
      <c r="V234" s="50">
        <v>0</v>
      </c>
      <c r="W234" s="50">
        <v>0</v>
      </c>
      <c r="X234" s="50">
        <v>0</v>
      </c>
      <c r="Y234" s="50">
        <v>0</v>
      </c>
      <c r="Z234" s="50">
        <v>67731.9277108435</v>
      </c>
      <c r="AA234" s="50">
        <v>0</v>
      </c>
      <c r="AB234" s="50">
        <v>0</v>
      </c>
      <c r="AC234" s="50">
        <v>147526.17834394905</v>
      </c>
      <c r="AD234" s="50">
        <v>0</v>
      </c>
      <c r="AE234" s="50">
        <v>0</v>
      </c>
      <c r="AF234" s="50">
        <v>0</v>
      </c>
      <c r="AG234" s="50">
        <v>121300</v>
      </c>
      <c r="AH234" s="50">
        <v>0</v>
      </c>
      <c r="AI234" s="50">
        <v>0</v>
      </c>
      <c r="AJ234" s="50">
        <v>0</v>
      </c>
      <c r="AK234" s="50">
        <v>5787.6</v>
      </c>
      <c r="AL234" s="50">
        <v>0</v>
      </c>
      <c r="AM234" s="50">
        <v>0</v>
      </c>
      <c r="AN234" s="50">
        <v>0</v>
      </c>
      <c r="AO234" s="50">
        <v>0</v>
      </c>
      <c r="AP234" s="50">
        <v>0</v>
      </c>
      <c r="AQ234" s="50">
        <v>0</v>
      </c>
      <c r="AR234" s="50">
        <v>0</v>
      </c>
      <c r="AS234" s="50">
        <v>0</v>
      </c>
      <c r="AT234" s="50">
        <v>1920549</v>
      </c>
      <c r="AU234" s="50">
        <v>271318.10605479253</v>
      </c>
      <c r="AV234" s="50">
        <v>127087.6</v>
      </c>
      <c r="AW234" s="50">
        <v>150870.94837324839</v>
      </c>
      <c r="AX234" s="50">
        <v>2318954.7060547927</v>
      </c>
      <c r="AY234" s="50">
        <v>2313167.1060547926</v>
      </c>
      <c r="AZ234" s="50">
        <v>4265</v>
      </c>
      <c r="BA234" s="50">
        <v>2546205</v>
      </c>
      <c r="BB234" s="50">
        <v>233037.89394520735</v>
      </c>
      <c r="BC234" s="50">
        <v>0</v>
      </c>
      <c r="BD234" s="50">
        <v>2551992.6</v>
      </c>
      <c r="BE234" s="50">
        <v>2551992.6</v>
      </c>
      <c r="BF234" s="50">
        <v>0</v>
      </c>
      <c r="BG234" s="50">
        <v>2551992.6</v>
      </c>
      <c r="BH234" s="50">
        <v>2424905</v>
      </c>
      <c r="BI234" s="50">
        <v>2424905</v>
      </c>
      <c r="BJ234" s="50">
        <v>4061.8174204355109</v>
      </c>
      <c r="BK234" s="50">
        <v>3951.5630885122409</v>
      </c>
      <c r="BL234" s="50">
        <v>0.027901447972270798</v>
      </c>
      <c r="BM234" s="50">
        <v>0</v>
      </c>
      <c r="BN234" s="50">
        <v>0</v>
      </c>
      <c r="BO234" s="50">
        <v>2551992.6</v>
      </c>
      <c r="BP234" s="50">
        <v>4265</v>
      </c>
      <c r="BQ234" s="50" t="s">
        <v>325</v>
      </c>
      <c r="BR234" s="50">
        <v>4274.6944723618089</v>
      </c>
      <c r="BS234" s="50">
        <v>0.019994523522369967</v>
      </c>
      <c r="BT234" s="50">
        <v>0</v>
      </c>
      <c r="BU234" s="50">
        <v>2551992.6</v>
      </c>
      <c r="BV234" s="50">
        <v>0</v>
      </c>
      <c r="BW234" s="50">
        <v>2551992.6</v>
      </c>
      <c r="BX234" s="50">
        <v>5787.6</v>
      </c>
      <c r="BY234" s="50">
        <v>2546205</v>
      </c>
      <c r="CA234" s="511">
        <f>BO234-BX234</f>
        <v>2546205</v>
      </c>
      <c r="CB234" s="511">
        <f>IF(E234&gt;0,CA234,0)</f>
        <v>2546205</v>
      </c>
      <c r="CC234" s="511">
        <f>IF(F234&gt;0,CA234,0)</f>
        <v>0</v>
      </c>
      <c r="CE234" s="40">
        <v>8732034</v>
      </c>
      <c r="CF234" s="50">
        <v>2551992.6</v>
      </c>
    </row>
    <row r="235" spans="1:84">
      <c r="A235" s="40">
        <v>146050</v>
      </c>
      <c r="B235" s="40">
        <v>8732226</v>
      </c>
      <c r="C235" s="40" t="s">
        <v>206</v>
      </c>
      <c r="D235" s="507">
        <v>192</v>
      </c>
      <c r="E235" s="507">
        <v>192</v>
      </c>
      <c r="F235" s="507">
        <v>0</v>
      </c>
      <c r="G235" s="50">
        <v>617664</v>
      </c>
      <c r="H235" s="50">
        <v>0</v>
      </c>
      <c r="I235" s="50">
        <v>0</v>
      </c>
      <c r="J235" s="50">
        <v>14569.999999999969</v>
      </c>
      <c r="K235" s="50">
        <v>0</v>
      </c>
      <c r="L235" s="50">
        <v>19470</v>
      </c>
      <c r="M235" s="50">
        <v>0</v>
      </c>
      <c r="N235" s="50">
        <v>0</v>
      </c>
      <c r="O235" s="50">
        <v>5971.0994764397683</v>
      </c>
      <c r="P235" s="50">
        <v>0</v>
      </c>
      <c r="Q235" s="50">
        <v>0</v>
      </c>
      <c r="R235" s="50">
        <v>0</v>
      </c>
      <c r="S235" s="50">
        <v>0</v>
      </c>
      <c r="T235" s="50">
        <v>0</v>
      </c>
      <c r="U235" s="50">
        <v>0</v>
      </c>
      <c r="V235" s="50">
        <v>0</v>
      </c>
      <c r="W235" s="50">
        <v>0</v>
      </c>
      <c r="X235" s="50">
        <v>0</v>
      </c>
      <c r="Y235" s="50">
        <v>0</v>
      </c>
      <c r="Z235" s="50">
        <v>2582.8571428571418</v>
      </c>
      <c r="AA235" s="50">
        <v>0</v>
      </c>
      <c r="AB235" s="50">
        <v>0</v>
      </c>
      <c r="AC235" s="50">
        <v>68820.645161290333</v>
      </c>
      <c r="AD235" s="50">
        <v>0</v>
      </c>
      <c r="AE235" s="50">
        <v>0</v>
      </c>
      <c r="AF235" s="50">
        <v>0</v>
      </c>
      <c r="AG235" s="50">
        <v>121300</v>
      </c>
      <c r="AH235" s="50">
        <v>0</v>
      </c>
      <c r="AI235" s="50">
        <v>0</v>
      </c>
      <c r="AJ235" s="50">
        <v>0</v>
      </c>
      <c r="AK235" s="50">
        <v>5572.84</v>
      </c>
      <c r="AL235" s="50">
        <v>0</v>
      </c>
      <c r="AM235" s="50">
        <v>0</v>
      </c>
      <c r="AN235" s="50">
        <v>0</v>
      </c>
      <c r="AO235" s="50">
        <v>0</v>
      </c>
      <c r="AP235" s="50">
        <v>0</v>
      </c>
      <c r="AQ235" s="50">
        <v>0</v>
      </c>
      <c r="AR235" s="50">
        <v>0</v>
      </c>
      <c r="AS235" s="50">
        <v>0</v>
      </c>
      <c r="AT235" s="50">
        <v>617664</v>
      </c>
      <c r="AU235" s="50">
        <v>111414.60178058723</v>
      </c>
      <c r="AV235" s="50">
        <v>126872.84</v>
      </c>
      <c r="AW235" s="50">
        <v>58446.485639723</v>
      </c>
      <c r="AX235" s="50">
        <v>855951.44178058719</v>
      </c>
      <c r="AY235" s="50">
        <v>850378.60178058723</v>
      </c>
      <c r="AZ235" s="50">
        <v>4265</v>
      </c>
      <c r="BA235" s="50">
        <v>818880</v>
      </c>
      <c r="BB235" s="50">
        <v>0</v>
      </c>
      <c r="BC235" s="50">
        <v>0</v>
      </c>
      <c r="BD235" s="50">
        <v>855951.44178058719</v>
      </c>
      <c r="BE235" s="50">
        <v>855951.44178058719</v>
      </c>
      <c r="BF235" s="50">
        <v>0</v>
      </c>
      <c r="BG235" s="50">
        <v>824452.84</v>
      </c>
      <c r="BH235" s="50">
        <v>697580</v>
      </c>
      <c r="BI235" s="50">
        <v>729078.60178058723</v>
      </c>
      <c r="BJ235" s="50">
        <v>3797.2843842738916</v>
      </c>
      <c r="BK235" s="50">
        <v>3612.8596347593584</v>
      </c>
      <c r="BL235" s="50">
        <v>0.051046751924758133</v>
      </c>
      <c r="BM235" s="50">
        <v>0</v>
      </c>
      <c r="BN235" s="50">
        <v>0</v>
      </c>
      <c r="BO235" s="50">
        <v>855951.44178058719</v>
      </c>
      <c r="BP235" s="50">
        <v>4429.0552176072251</v>
      </c>
      <c r="BQ235" s="50" t="s">
        <v>325</v>
      </c>
      <c r="BR235" s="50">
        <v>4458.0804259405586</v>
      </c>
      <c r="BS235" s="50">
        <v>0.038858964129857121</v>
      </c>
      <c r="BT235" s="50">
        <v>0</v>
      </c>
      <c r="BU235" s="50">
        <v>855951.44178058719</v>
      </c>
      <c r="BV235" s="50">
        <v>0</v>
      </c>
      <c r="BW235" s="50">
        <v>855951.44178058719</v>
      </c>
      <c r="BX235" s="50">
        <v>5572.84</v>
      </c>
      <c r="BY235" s="50">
        <v>850378.60178058723</v>
      </c>
      <c r="CA235" s="511">
        <f>BO235-BX235</f>
        <v>850378.60178058723</v>
      </c>
      <c r="CB235" s="511">
        <f>IF(E235&gt;0,CA235,0)</f>
        <v>850378.60178058723</v>
      </c>
      <c r="CC235" s="511">
        <f>IF(F235&gt;0,CA235,0)</f>
        <v>0</v>
      </c>
      <c r="CE235" s="40">
        <v>8732226</v>
      </c>
      <c r="CF235" s="50">
        <v>855951.44178058719</v>
      </c>
    </row>
    <row r="236" spans="1:84">
      <c r="A236" s="40">
        <v>146929</v>
      </c>
      <c r="B236" s="40">
        <v>8732256</v>
      </c>
      <c r="C236" s="40" t="s">
        <v>208</v>
      </c>
      <c r="D236" s="507">
        <v>330</v>
      </c>
      <c r="E236" s="507">
        <v>330</v>
      </c>
      <c r="F236" s="507">
        <v>0</v>
      </c>
      <c r="G236" s="50">
        <v>1061610</v>
      </c>
      <c r="H236" s="50">
        <v>0</v>
      </c>
      <c r="I236" s="50">
        <v>0</v>
      </c>
      <c r="J236" s="50">
        <v>47469.999999999985</v>
      </c>
      <c r="K236" s="50">
        <v>0</v>
      </c>
      <c r="L236" s="50">
        <v>62539.999999999956</v>
      </c>
      <c r="M236" s="50">
        <v>0</v>
      </c>
      <c r="N236" s="50">
        <v>219.99999999999997</v>
      </c>
      <c r="O236" s="50">
        <v>35370</v>
      </c>
      <c r="P236" s="50">
        <v>0</v>
      </c>
      <c r="Q236" s="50">
        <v>0</v>
      </c>
      <c r="R236" s="50">
        <v>0</v>
      </c>
      <c r="S236" s="50">
        <v>0</v>
      </c>
      <c r="T236" s="50">
        <v>0</v>
      </c>
      <c r="U236" s="50">
        <v>0</v>
      </c>
      <c r="V236" s="50">
        <v>0</v>
      </c>
      <c r="W236" s="50">
        <v>0</v>
      </c>
      <c r="X236" s="50">
        <v>0</v>
      </c>
      <c r="Y236" s="50">
        <v>0</v>
      </c>
      <c r="Z236" s="50">
        <v>1331.7857142857138</v>
      </c>
      <c r="AA236" s="50">
        <v>0</v>
      </c>
      <c r="AB236" s="50">
        <v>0</v>
      </c>
      <c r="AC236" s="50">
        <v>117902.20588235294</v>
      </c>
      <c r="AD236" s="50">
        <v>0</v>
      </c>
      <c r="AE236" s="50">
        <v>11285.000000000009</v>
      </c>
      <c r="AF236" s="50">
        <v>0</v>
      </c>
      <c r="AG236" s="50">
        <v>121300</v>
      </c>
      <c r="AH236" s="50">
        <v>0</v>
      </c>
      <c r="AI236" s="50">
        <v>0</v>
      </c>
      <c r="AJ236" s="50">
        <v>0</v>
      </c>
      <c r="AK236" s="50">
        <v>1081.2</v>
      </c>
      <c r="AL236" s="50">
        <v>0</v>
      </c>
      <c r="AM236" s="50">
        <v>0</v>
      </c>
      <c r="AN236" s="50">
        <v>0</v>
      </c>
      <c r="AO236" s="50">
        <v>0</v>
      </c>
      <c r="AP236" s="50">
        <v>0</v>
      </c>
      <c r="AQ236" s="50">
        <v>0</v>
      </c>
      <c r="AR236" s="50">
        <v>0</v>
      </c>
      <c r="AS236" s="50">
        <v>0</v>
      </c>
      <c r="AT236" s="50">
        <v>1061610</v>
      </c>
      <c r="AU236" s="50">
        <v>276118.99159663857</v>
      </c>
      <c r="AV236" s="50">
        <v>122381.2</v>
      </c>
      <c r="AW236" s="50">
        <v>121579.44126470588</v>
      </c>
      <c r="AX236" s="50">
        <v>1460110.1915966386</v>
      </c>
      <c r="AY236" s="50">
        <v>1459028.9915966387</v>
      </c>
      <c r="AZ236" s="50">
        <v>4265</v>
      </c>
      <c r="BA236" s="50">
        <v>1407450</v>
      </c>
      <c r="BB236" s="50">
        <v>0</v>
      </c>
      <c r="BC236" s="50">
        <v>0</v>
      </c>
      <c r="BD236" s="50">
        <v>1460110.1915966386</v>
      </c>
      <c r="BE236" s="50">
        <v>1460110.1915966386</v>
      </c>
      <c r="BF236" s="50">
        <v>0</v>
      </c>
      <c r="BG236" s="50">
        <v>1408531.2</v>
      </c>
      <c r="BH236" s="50">
        <v>1286150</v>
      </c>
      <c r="BI236" s="50">
        <v>1337728.9915966387</v>
      </c>
      <c r="BJ236" s="50">
        <v>4053.7242169595111</v>
      </c>
      <c r="BK236" s="50">
        <v>3815.5770313588851</v>
      </c>
      <c r="BL236" s="50">
        <v>0.062414461467656945</v>
      </c>
      <c r="BM236" s="50">
        <v>0</v>
      </c>
      <c r="BN236" s="50">
        <v>0</v>
      </c>
      <c r="BO236" s="50">
        <v>1460110.1915966386</v>
      </c>
      <c r="BP236" s="50">
        <v>4421.299974535269</v>
      </c>
      <c r="BQ236" s="50" t="s">
        <v>325</v>
      </c>
      <c r="BR236" s="50">
        <v>4424.5763381716324</v>
      </c>
      <c r="BS236" s="50">
        <v>0.043042033130939794</v>
      </c>
      <c r="BT236" s="50">
        <v>0</v>
      </c>
      <c r="BU236" s="50">
        <v>1460110.1915966386</v>
      </c>
      <c r="BV236" s="50">
        <v>0</v>
      </c>
      <c r="BW236" s="50">
        <v>1460110.1915966386</v>
      </c>
      <c r="BX236" s="50">
        <v>1081.2</v>
      </c>
      <c r="BY236" s="50">
        <v>1459028.9915966387</v>
      </c>
      <c r="CA236" s="511">
        <f>BO236-BX236</f>
        <v>1459028.9915966387</v>
      </c>
      <c r="CB236" s="511">
        <f>IF(E236&gt;0,CA236,0)</f>
        <v>1459028.9915966387</v>
      </c>
      <c r="CC236" s="511">
        <f>IF(F236&gt;0,CA236,0)</f>
        <v>0</v>
      </c>
      <c r="CE236" s="40">
        <v>8732256</v>
      </c>
      <c r="CF236" s="50">
        <v>1460110.1915966386</v>
      </c>
    </row>
    <row r="237" spans="1:84">
      <c r="A237" s="40">
        <v>110621</v>
      </c>
      <c r="B237" s="40">
        <v>8732048</v>
      </c>
      <c r="C237" s="40" t="s">
        <v>40</v>
      </c>
      <c r="D237" s="507">
        <v>451</v>
      </c>
      <c r="E237" s="507">
        <v>451</v>
      </c>
      <c r="F237" s="507">
        <v>0</v>
      </c>
      <c r="G237" s="50">
        <v>1450867</v>
      </c>
      <c r="H237" s="50">
        <v>0</v>
      </c>
      <c r="I237" s="50">
        <v>0</v>
      </c>
      <c r="J237" s="50">
        <v>34780</v>
      </c>
      <c r="K237" s="50">
        <v>0</v>
      </c>
      <c r="L237" s="50">
        <v>46020.000000000022</v>
      </c>
      <c r="M237" s="50">
        <v>0</v>
      </c>
      <c r="N237" s="50">
        <v>0</v>
      </c>
      <c r="O237" s="50">
        <v>270.59999999999974</v>
      </c>
      <c r="P237" s="50">
        <v>0</v>
      </c>
      <c r="Q237" s="50">
        <v>0</v>
      </c>
      <c r="R237" s="50">
        <v>0</v>
      </c>
      <c r="S237" s="50">
        <v>0</v>
      </c>
      <c r="T237" s="50">
        <v>0</v>
      </c>
      <c r="U237" s="50">
        <v>0</v>
      </c>
      <c r="V237" s="50">
        <v>0</v>
      </c>
      <c r="W237" s="50">
        <v>0</v>
      </c>
      <c r="X237" s="50">
        <v>0</v>
      </c>
      <c r="Y237" s="50">
        <v>0</v>
      </c>
      <c r="Z237" s="50">
        <v>14315.449438202255</v>
      </c>
      <c r="AA237" s="50">
        <v>0</v>
      </c>
      <c r="AB237" s="50">
        <v>0</v>
      </c>
      <c r="AC237" s="50">
        <v>139362.62734584452</v>
      </c>
      <c r="AD237" s="50">
        <v>0</v>
      </c>
      <c r="AE237" s="50">
        <v>0</v>
      </c>
      <c r="AF237" s="50">
        <v>0</v>
      </c>
      <c r="AG237" s="50">
        <v>121300</v>
      </c>
      <c r="AH237" s="50">
        <v>0</v>
      </c>
      <c r="AI237" s="50">
        <v>0</v>
      </c>
      <c r="AJ237" s="50">
        <v>0</v>
      </c>
      <c r="AK237" s="50">
        <v>30420</v>
      </c>
      <c r="AL237" s="50">
        <v>0</v>
      </c>
      <c r="AM237" s="50">
        <v>0</v>
      </c>
      <c r="AN237" s="50">
        <v>0</v>
      </c>
      <c r="AO237" s="50">
        <v>0</v>
      </c>
      <c r="AP237" s="50">
        <v>0</v>
      </c>
      <c r="AQ237" s="50">
        <v>0</v>
      </c>
      <c r="AR237" s="50">
        <v>0</v>
      </c>
      <c r="AS237" s="50">
        <v>0</v>
      </c>
      <c r="AT237" s="50">
        <v>1450867</v>
      </c>
      <c r="AU237" s="50">
        <v>234748.67678404681</v>
      </c>
      <c r="AV237" s="50">
        <v>151720</v>
      </c>
      <c r="AW237" s="50">
        <v>120433.23978648793</v>
      </c>
      <c r="AX237" s="50">
        <v>1837335.6767840469</v>
      </c>
      <c r="AY237" s="50">
        <v>1806915.6767840469</v>
      </c>
      <c r="AZ237" s="50">
        <v>4265</v>
      </c>
      <c r="BA237" s="50">
        <v>1923515</v>
      </c>
      <c r="BB237" s="50">
        <v>116599.32321595307</v>
      </c>
      <c r="BC237" s="50">
        <v>0</v>
      </c>
      <c r="BD237" s="50">
        <v>1953935</v>
      </c>
      <c r="BE237" s="50">
        <v>1953935</v>
      </c>
      <c r="BF237" s="50">
        <v>0</v>
      </c>
      <c r="BG237" s="50">
        <v>1953935</v>
      </c>
      <c r="BH237" s="50">
        <v>1802215</v>
      </c>
      <c r="BI237" s="50">
        <v>1802215</v>
      </c>
      <c r="BJ237" s="50">
        <v>3996.0421286031042</v>
      </c>
      <c r="BK237" s="50">
        <v>3897.2494172494171</v>
      </c>
      <c r="BL237" s="50">
        <v>0.025349342774015359</v>
      </c>
      <c r="BM237" s="50">
        <v>0</v>
      </c>
      <c r="BN237" s="50">
        <v>0</v>
      </c>
      <c r="BO237" s="50">
        <v>1953935</v>
      </c>
      <c r="BP237" s="50">
        <v>4265</v>
      </c>
      <c r="BQ237" s="50" t="s">
        <v>325</v>
      </c>
      <c r="BR237" s="50">
        <v>4332.4501108647446</v>
      </c>
      <c r="BS237" s="50">
        <v>0.019182019236787529</v>
      </c>
      <c r="BT237" s="50">
        <v>-4042.2999999999997</v>
      </c>
      <c r="BU237" s="50">
        <v>1949892.7</v>
      </c>
      <c r="BV237" s="50">
        <v>-4510</v>
      </c>
      <c r="BW237" s="50">
        <v>1945382.7</v>
      </c>
      <c r="BX237" s="50">
        <v>30420</v>
      </c>
      <c r="BY237" s="50">
        <v>1914962.7</v>
      </c>
      <c r="CA237" s="511">
        <f>BO237-BX237</f>
        <v>1923515</v>
      </c>
      <c r="CB237" s="511">
        <f>IF(E237&gt;0,CA237,0)</f>
        <v>1923515</v>
      </c>
      <c r="CC237" s="511">
        <f>IF(F237&gt;0,CA237,0)</f>
        <v>0</v>
      </c>
      <c r="CE237" s="40">
        <v>8732048</v>
      </c>
      <c r="CF237" s="50">
        <v>1953935</v>
      </c>
    </row>
    <row r="238" spans="1:84">
      <c r="A238" s="40">
        <v>110698</v>
      </c>
      <c r="B238" s="40">
        <v>8732232</v>
      </c>
      <c r="C238" s="40" t="s">
        <v>70</v>
      </c>
      <c r="D238" s="507">
        <v>292</v>
      </c>
      <c r="E238" s="507">
        <v>292</v>
      </c>
      <c r="F238" s="507">
        <v>0</v>
      </c>
      <c r="G238" s="50">
        <v>939364</v>
      </c>
      <c r="H238" s="50">
        <v>0</v>
      </c>
      <c r="I238" s="50">
        <v>0</v>
      </c>
      <c r="J238" s="50">
        <v>23969.999999999953</v>
      </c>
      <c r="K238" s="50">
        <v>0</v>
      </c>
      <c r="L238" s="50">
        <v>31859.999999999989</v>
      </c>
      <c r="M238" s="50">
        <v>0</v>
      </c>
      <c r="N238" s="50">
        <v>0</v>
      </c>
      <c r="O238" s="50">
        <v>540</v>
      </c>
      <c r="P238" s="50">
        <v>0</v>
      </c>
      <c r="Q238" s="50">
        <v>920</v>
      </c>
      <c r="R238" s="50">
        <v>0</v>
      </c>
      <c r="S238" s="50">
        <v>0</v>
      </c>
      <c r="T238" s="50">
        <v>0</v>
      </c>
      <c r="U238" s="50">
        <v>0</v>
      </c>
      <c r="V238" s="50">
        <v>0</v>
      </c>
      <c r="W238" s="50">
        <v>0</v>
      </c>
      <c r="X238" s="50">
        <v>0</v>
      </c>
      <c r="Y238" s="50">
        <v>0</v>
      </c>
      <c r="Z238" s="50">
        <v>12430.000000000005</v>
      </c>
      <c r="AA238" s="50">
        <v>0</v>
      </c>
      <c r="AB238" s="50">
        <v>0</v>
      </c>
      <c r="AC238" s="50">
        <v>76475.104166666672</v>
      </c>
      <c r="AD238" s="50">
        <v>0</v>
      </c>
      <c r="AE238" s="50">
        <v>0</v>
      </c>
      <c r="AF238" s="50">
        <v>0</v>
      </c>
      <c r="AG238" s="50">
        <v>121300</v>
      </c>
      <c r="AH238" s="50">
        <v>0</v>
      </c>
      <c r="AI238" s="50">
        <v>0</v>
      </c>
      <c r="AJ238" s="50">
        <v>0</v>
      </c>
      <c r="AK238" s="50">
        <v>20533.5</v>
      </c>
      <c r="AL238" s="50">
        <v>0</v>
      </c>
      <c r="AM238" s="50">
        <v>0</v>
      </c>
      <c r="AN238" s="50">
        <v>0</v>
      </c>
      <c r="AO238" s="50">
        <v>0</v>
      </c>
      <c r="AP238" s="50">
        <v>0</v>
      </c>
      <c r="AQ238" s="50">
        <v>0</v>
      </c>
      <c r="AR238" s="50">
        <v>0</v>
      </c>
      <c r="AS238" s="50">
        <v>0</v>
      </c>
      <c r="AT238" s="50">
        <v>939364</v>
      </c>
      <c r="AU238" s="50">
        <v>146195.10416666663</v>
      </c>
      <c r="AV238" s="50">
        <v>141833.5</v>
      </c>
      <c r="AW238" s="50">
        <v>74480.94994583333</v>
      </c>
      <c r="AX238" s="50">
        <v>1227392.6041666665</v>
      </c>
      <c r="AY238" s="50">
        <v>1206859.1041666665</v>
      </c>
      <c r="AZ238" s="50">
        <v>4265</v>
      </c>
      <c r="BA238" s="50">
        <v>1245380</v>
      </c>
      <c r="BB238" s="50">
        <v>38520.895833333489</v>
      </c>
      <c r="BC238" s="50">
        <v>0</v>
      </c>
      <c r="BD238" s="50">
        <v>1265913.5</v>
      </c>
      <c r="BE238" s="50">
        <v>1265913.5000000002</v>
      </c>
      <c r="BF238" s="50">
        <v>0</v>
      </c>
      <c r="BG238" s="50">
        <v>1265913.5</v>
      </c>
      <c r="BH238" s="50">
        <v>1124080</v>
      </c>
      <c r="BI238" s="50">
        <v>1124080</v>
      </c>
      <c r="BJ238" s="50">
        <v>3849.5890410958905</v>
      </c>
      <c r="BK238" s="50">
        <v>3800.9375</v>
      </c>
      <c r="BL238" s="50">
        <v>0.012799879265547112</v>
      </c>
      <c r="BM238" s="50">
        <v>0.0072001207344528882</v>
      </c>
      <c r="BN238" s="50">
        <v>7991.2249999999813</v>
      </c>
      <c r="BO238" s="50">
        <v>1273904.725</v>
      </c>
      <c r="BP238" s="50">
        <v>4292.36720890411</v>
      </c>
      <c r="BQ238" s="50" t="s">
        <v>325</v>
      </c>
      <c r="BR238" s="50">
        <v>4362.6874143835621</v>
      </c>
      <c r="BS238" s="50">
        <v>0.027925437817960974</v>
      </c>
      <c r="BT238" s="50">
        <v>-2631.5499999999993</v>
      </c>
      <c r="BU238" s="50">
        <v>1271273.175</v>
      </c>
      <c r="BV238" s="50">
        <v>-2920</v>
      </c>
      <c r="BW238" s="50">
        <v>1268353.175</v>
      </c>
      <c r="BX238" s="50">
        <v>20533.5</v>
      </c>
      <c r="BY238" s="50">
        <v>1247819.675</v>
      </c>
      <c r="CA238" s="511">
        <f>BO238-BX238</f>
        <v>1253371.225</v>
      </c>
      <c r="CB238" s="511">
        <f>IF(E238&gt;0,CA238,0)</f>
        <v>1253371.225</v>
      </c>
      <c r="CC238" s="511">
        <f>IF(F238&gt;0,CA238,0)</f>
        <v>0</v>
      </c>
      <c r="CE238" s="40">
        <v>8732232</v>
      </c>
      <c r="CF238" s="50">
        <v>1273904.725</v>
      </c>
    </row>
    <row r="239" spans="1:84">
      <c r="A239" s="40">
        <v>146407</v>
      </c>
      <c r="B239" s="40">
        <v>8732079</v>
      </c>
      <c r="C239" s="40" t="s">
        <v>187</v>
      </c>
      <c r="D239" s="507">
        <v>779</v>
      </c>
      <c r="E239" s="507">
        <v>779</v>
      </c>
      <c r="F239" s="507">
        <v>0</v>
      </c>
      <c r="G239" s="50">
        <v>2506043</v>
      </c>
      <c r="H239" s="50">
        <v>0</v>
      </c>
      <c r="I239" s="50">
        <v>0</v>
      </c>
      <c r="J239" s="50">
        <v>126430.0000000001</v>
      </c>
      <c r="K239" s="50">
        <v>0</v>
      </c>
      <c r="L239" s="50">
        <v>165199.99999999983</v>
      </c>
      <c r="M239" s="50">
        <v>0</v>
      </c>
      <c r="N239" s="50">
        <v>25993.367609254441</v>
      </c>
      <c r="O239" s="50">
        <v>29738.174807197956</v>
      </c>
      <c r="P239" s="50">
        <v>56772.879177377908</v>
      </c>
      <c r="Q239" s="50">
        <v>10593.598971722369</v>
      </c>
      <c r="R239" s="50">
        <v>0</v>
      </c>
      <c r="S239" s="50">
        <v>0</v>
      </c>
      <c r="T239" s="50">
        <v>0</v>
      </c>
      <c r="U239" s="50">
        <v>0</v>
      </c>
      <c r="V239" s="50">
        <v>0</v>
      </c>
      <c r="W239" s="50">
        <v>0</v>
      </c>
      <c r="X239" s="50">
        <v>0</v>
      </c>
      <c r="Y239" s="50">
        <v>0</v>
      </c>
      <c r="Z239" s="50">
        <v>16560.79594790161</v>
      </c>
      <c r="AA239" s="50">
        <v>0</v>
      </c>
      <c r="AB239" s="50">
        <v>0</v>
      </c>
      <c r="AC239" s="50">
        <v>263569.215116279</v>
      </c>
      <c r="AD239" s="50">
        <v>0</v>
      </c>
      <c r="AE239" s="50">
        <v>0</v>
      </c>
      <c r="AF239" s="50">
        <v>0</v>
      </c>
      <c r="AG239" s="50">
        <v>121300</v>
      </c>
      <c r="AH239" s="50">
        <v>0</v>
      </c>
      <c r="AI239" s="50">
        <v>0</v>
      </c>
      <c r="AJ239" s="50">
        <v>0</v>
      </c>
      <c r="AK239" s="50">
        <v>11363.6</v>
      </c>
      <c r="AL239" s="50">
        <v>0</v>
      </c>
      <c r="AM239" s="50">
        <v>0</v>
      </c>
      <c r="AN239" s="50">
        <v>0</v>
      </c>
      <c r="AO239" s="50">
        <v>0</v>
      </c>
      <c r="AP239" s="50">
        <v>0</v>
      </c>
      <c r="AQ239" s="50">
        <v>0</v>
      </c>
      <c r="AR239" s="50">
        <v>0</v>
      </c>
      <c r="AS239" s="50">
        <v>0</v>
      </c>
      <c r="AT239" s="50">
        <v>2506043</v>
      </c>
      <c r="AU239" s="50">
        <v>694858.03162973328</v>
      </c>
      <c r="AV239" s="50">
        <v>132663.6</v>
      </c>
      <c r="AW239" s="50">
        <v>311176.02843061811</v>
      </c>
      <c r="AX239" s="50">
        <v>3333564.6316297334</v>
      </c>
      <c r="AY239" s="50">
        <v>3322201.0316297333</v>
      </c>
      <c r="AZ239" s="50">
        <v>4265</v>
      </c>
      <c r="BA239" s="50">
        <v>3322435</v>
      </c>
      <c r="BB239" s="50">
        <v>233.96837026672438</v>
      </c>
      <c r="BC239" s="50">
        <v>0</v>
      </c>
      <c r="BD239" s="50">
        <v>3333798.6</v>
      </c>
      <c r="BE239" s="50">
        <v>3333798.6</v>
      </c>
      <c r="BF239" s="50">
        <v>0</v>
      </c>
      <c r="BG239" s="50">
        <v>3333798.6</v>
      </c>
      <c r="BH239" s="50">
        <v>3201135</v>
      </c>
      <c r="BI239" s="50">
        <v>3201135</v>
      </c>
      <c r="BJ239" s="50">
        <v>4109.2875481386391</v>
      </c>
      <c r="BK239" s="50">
        <v>4025.8703939008897</v>
      </c>
      <c r="BL239" s="50">
        <v>0.020720278120260567</v>
      </c>
      <c r="BM239" s="50">
        <v>0</v>
      </c>
      <c r="BN239" s="50">
        <v>0</v>
      </c>
      <c r="BO239" s="50">
        <v>3333798.6</v>
      </c>
      <c r="BP239" s="50">
        <v>4265</v>
      </c>
      <c r="BQ239" s="50" t="s">
        <v>325</v>
      </c>
      <c r="BR239" s="50">
        <v>4279.5874197689345</v>
      </c>
      <c r="BS239" s="50">
        <v>0.02030027878569296</v>
      </c>
      <c r="BT239" s="50">
        <v>0</v>
      </c>
      <c r="BU239" s="50">
        <v>3333798.6</v>
      </c>
      <c r="BV239" s="50">
        <v>0</v>
      </c>
      <c r="BW239" s="50">
        <v>3333798.6</v>
      </c>
      <c r="BX239" s="50">
        <v>11363.6</v>
      </c>
      <c r="BY239" s="50">
        <v>3322435</v>
      </c>
      <c r="CA239" s="511">
        <f>BO239-BX239</f>
        <v>3322435</v>
      </c>
      <c r="CB239" s="511">
        <f>IF(E239&gt;0,CA239,0)</f>
        <v>3322435</v>
      </c>
      <c r="CC239" s="511">
        <f>IF(F239&gt;0,CA239,0)</f>
        <v>0</v>
      </c>
      <c r="CE239" s="40">
        <v>8732079</v>
      </c>
      <c r="CF239" s="50">
        <v>3333798.6</v>
      </c>
    </row>
    <row r="240" spans="1:84">
      <c r="A240" s="40">
        <v>131197</v>
      </c>
      <c r="B240" s="40">
        <v>8733392</v>
      </c>
      <c r="C240" s="40" t="s">
        <v>139</v>
      </c>
      <c r="D240" s="507">
        <v>341</v>
      </c>
      <c r="E240" s="507">
        <v>341</v>
      </c>
      <c r="F240" s="507">
        <v>0</v>
      </c>
      <c r="G240" s="50">
        <v>1096997</v>
      </c>
      <c r="H240" s="50">
        <v>0</v>
      </c>
      <c r="I240" s="50">
        <v>0</v>
      </c>
      <c r="J240" s="50">
        <v>31489.999999999953</v>
      </c>
      <c r="K240" s="50">
        <v>0</v>
      </c>
      <c r="L240" s="50">
        <v>41300.000000000087</v>
      </c>
      <c r="M240" s="50">
        <v>0</v>
      </c>
      <c r="N240" s="50">
        <v>0</v>
      </c>
      <c r="O240" s="50">
        <v>0</v>
      </c>
      <c r="P240" s="50">
        <v>0</v>
      </c>
      <c r="Q240" s="50">
        <v>0</v>
      </c>
      <c r="R240" s="50">
        <v>0</v>
      </c>
      <c r="S240" s="50">
        <v>0</v>
      </c>
      <c r="T240" s="50">
        <v>0</v>
      </c>
      <c r="U240" s="50">
        <v>0</v>
      </c>
      <c r="V240" s="50">
        <v>0</v>
      </c>
      <c r="W240" s="50">
        <v>0</v>
      </c>
      <c r="X240" s="50">
        <v>0</v>
      </c>
      <c r="Y240" s="50">
        <v>0</v>
      </c>
      <c r="Z240" s="50">
        <v>13397.235099337748</v>
      </c>
      <c r="AA240" s="50">
        <v>0</v>
      </c>
      <c r="AB240" s="50">
        <v>0</v>
      </c>
      <c r="AC240" s="50">
        <v>108543.661971831</v>
      </c>
      <c r="AD240" s="50">
        <v>0</v>
      </c>
      <c r="AE240" s="50">
        <v>0</v>
      </c>
      <c r="AF240" s="50">
        <v>0</v>
      </c>
      <c r="AG240" s="50">
        <v>121300</v>
      </c>
      <c r="AH240" s="50">
        <v>0</v>
      </c>
      <c r="AI240" s="50">
        <v>0</v>
      </c>
      <c r="AJ240" s="50">
        <v>0</v>
      </c>
      <c r="AK240" s="50">
        <v>7280</v>
      </c>
      <c r="AL240" s="50">
        <v>0</v>
      </c>
      <c r="AM240" s="50">
        <v>0</v>
      </c>
      <c r="AN240" s="50">
        <v>0</v>
      </c>
      <c r="AO240" s="50">
        <v>0</v>
      </c>
      <c r="AP240" s="50">
        <v>0</v>
      </c>
      <c r="AQ240" s="50">
        <v>0</v>
      </c>
      <c r="AR240" s="50">
        <v>0</v>
      </c>
      <c r="AS240" s="50">
        <v>0</v>
      </c>
      <c r="AT240" s="50">
        <v>1096997</v>
      </c>
      <c r="AU240" s="50">
        <v>194730.89707116879</v>
      </c>
      <c r="AV240" s="50">
        <v>128580</v>
      </c>
      <c r="AW240" s="50">
        <v>92886.885949295771</v>
      </c>
      <c r="AX240" s="50">
        <v>1420307.8970711688</v>
      </c>
      <c r="AY240" s="50">
        <v>1413027.8970711688</v>
      </c>
      <c r="AZ240" s="50">
        <v>4265</v>
      </c>
      <c r="BA240" s="50">
        <v>1454365</v>
      </c>
      <c r="BB240" s="50">
        <v>41337.102928831242</v>
      </c>
      <c r="BC240" s="50">
        <v>0</v>
      </c>
      <c r="BD240" s="50">
        <v>1461645</v>
      </c>
      <c r="BE240" s="50">
        <v>1461645</v>
      </c>
      <c r="BF240" s="50">
        <v>0</v>
      </c>
      <c r="BG240" s="50">
        <v>1461645</v>
      </c>
      <c r="BH240" s="50">
        <v>1333065</v>
      </c>
      <c r="BI240" s="50">
        <v>1333065</v>
      </c>
      <c r="BJ240" s="50">
        <v>3909.2815249266864</v>
      </c>
      <c r="BK240" s="50">
        <v>3834.4159544159543</v>
      </c>
      <c r="BL240" s="50">
        <v>0.019524634625127785</v>
      </c>
      <c r="BM240" s="50">
        <v>0.00047536537487221503</v>
      </c>
      <c r="BN240" s="50">
        <v>621.55726495714737</v>
      </c>
      <c r="BO240" s="50">
        <v>1462266.5572649571</v>
      </c>
      <c r="BP240" s="50">
        <v>4266.8227485775869</v>
      </c>
      <c r="BQ240" s="50" t="s">
        <v>325</v>
      </c>
      <c r="BR240" s="50">
        <v>4288.1717221846247</v>
      </c>
      <c r="BS240" s="50">
        <v>0.020813229580187498</v>
      </c>
      <c r="BT240" s="50">
        <v>-3107.7499999999995</v>
      </c>
      <c r="BU240" s="50">
        <v>1459158.8072649571</v>
      </c>
      <c r="BV240" s="50">
        <v>-3410</v>
      </c>
      <c r="BW240" s="50">
        <v>1455748.8072649571</v>
      </c>
      <c r="BX240" s="50">
        <v>7280</v>
      </c>
      <c r="BY240" s="50">
        <v>1448468.8072649571</v>
      </c>
      <c r="CA240" s="511">
        <f>BO240-BX240</f>
        <v>1454986.5572649571</v>
      </c>
      <c r="CB240" s="511">
        <f>IF(E240&gt;0,CA240,0)</f>
        <v>1454986.5572649571</v>
      </c>
      <c r="CC240" s="511">
        <f>IF(F240&gt;0,CA240,0)</f>
        <v>0</v>
      </c>
      <c r="CE240" s="40">
        <v>8733392</v>
      </c>
      <c r="CF240" s="50">
        <v>1462266.5572649571</v>
      </c>
    </row>
    <row r="241" spans="1:84">
      <c r="A241" s="40">
        <v>110804</v>
      </c>
      <c r="B241" s="40">
        <v>8733054</v>
      </c>
      <c r="C241" s="40" t="s">
        <v>112</v>
      </c>
      <c r="D241" s="507">
        <v>111</v>
      </c>
      <c r="E241" s="507">
        <v>111</v>
      </c>
      <c r="F241" s="507">
        <v>0</v>
      </c>
      <c r="G241" s="50">
        <v>357087</v>
      </c>
      <c r="H241" s="50">
        <v>0</v>
      </c>
      <c r="I241" s="50">
        <v>0</v>
      </c>
      <c r="J241" s="50">
        <v>10339.999999999989</v>
      </c>
      <c r="K241" s="50">
        <v>0</v>
      </c>
      <c r="L241" s="50">
        <v>12979.999999999987</v>
      </c>
      <c r="M241" s="50">
        <v>0</v>
      </c>
      <c r="N241" s="50">
        <v>0</v>
      </c>
      <c r="O241" s="50">
        <v>0</v>
      </c>
      <c r="P241" s="50">
        <v>0</v>
      </c>
      <c r="Q241" s="50">
        <v>0</v>
      </c>
      <c r="R241" s="50">
        <v>0</v>
      </c>
      <c r="S241" s="50">
        <v>0</v>
      </c>
      <c r="T241" s="50">
        <v>0</v>
      </c>
      <c r="U241" s="50">
        <v>0</v>
      </c>
      <c r="V241" s="50">
        <v>0</v>
      </c>
      <c r="W241" s="50">
        <v>0</v>
      </c>
      <c r="X241" s="50">
        <v>0</v>
      </c>
      <c r="Y241" s="50">
        <v>0</v>
      </c>
      <c r="Z241" s="50">
        <v>646.54639175257955</v>
      </c>
      <c r="AA241" s="50">
        <v>0</v>
      </c>
      <c r="AB241" s="50">
        <v>0</v>
      </c>
      <c r="AC241" s="50">
        <v>47239.870129870134</v>
      </c>
      <c r="AD241" s="50">
        <v>0</v>
      </c>
      <c r="AE241" s="50">
        <v>0</v>
      </c>
      <c r="AF241" s="50">
        <v>0</v>
      </c>
      <c r="AG241" s="50">
        <v>121300</v>
      </c>
      <c r="AH241" s="50">
        <v>12393.724966622156</v>
      </c>
      <c r="AI241" s="50">
        <v>0</v>
      </c>
      <c r="AJ241" s="50">
        <v>0</v>
      </c>
      <c r="AK241" s="50">
        <v>10266.75</v>
      </c>
      <c r="AL241" s="50">
        <v>0</v>
      </c>
      <c r="AM241" s="50">
        <v>0</v>
      </c>
      <c r="AN241" s="50">
        <v>0</v>
      </c>
      <c r="AO241" s="50">
        <v>0</v>
      </c>
      <c r="AP241" s="50">
        <v>0</v>
      </c>
      <c r="AQ241" s="50">
        <v>0</v>
      </c>
      <c r="AR241" s="50">
        <v>0</v>
      </c>
      <c r="AS241" s="50">
        <v>0</v>
      </c>
      <c r="AT241" s="50">
        <v>357087</v>
      </c>
      <c r="AU241" s="50">
        <v>71206.4165216227</v>
      </c>
      <c r="AV241" s="50">
        <v>143960.47496662216</v>
      </c>
      <c r="AW241" s="50">
        <v>34224.79558181818</v>
      </c>
      <c r="AX241" s="50">
        <v>572253.89148824487</v>
      </c>
      <c r="AY241" s="50">
        <v>561987.14148824487</v>
      </c>
      <c r="AZ241" s="50">
        <v>4265</v>
      </c>
      <c r="BA241" s="50">
        <v>473415</v>
      </c>
      <c r="BB241" s="50">
        <v>0</v>
      </c>
      <c r="BC241" s="50">
        <v>0</v>
      </c>
      <c r="BD241" s="50">
        <v>572253.89148824487</v>
      </c>
      <c r="BE241" s="50">
        <v>572253.89148824487</v>
      </c>
      <c r="BF241" s="50">
        <v>0</v>
      </c>
      <c r="BG241" s="50">
        <v>483681.75</v>
      </c>
      <c r="BH241" s="50">
        <v>339721.27503337781</v>
      </c>
      <c r="BI241" s="50">
        <v>428293.41652162268</v>
      </c>
      <c r="BJ241" s="50">
        <v>3858.4992479425468</v>
      </c>
      <c r="BK241" s="50">
        <v>3637.9284663915523</v>
      </c>
      <c r="BL241" s="50">
        <v>0.060630873748261975</v>
      </c>
      <c r="BM241" s="50">
        <v>0</v>
      </c>
      <c r="BN241" s="50">
        <v>0</v>
      </c>
      <c r="BO241" s="50">
        <v>572253.89148824487</v>
      </c>
      <c r="BP241" s="50">
        <v>5062.9472206148184</v>
      </c>
      <c r="BQ241" s="50" t="s">
        <v>325</v>
      </c>
      <c r="BR241" s="50">
        <v>5155.4404638580618</v>
      </c>
      <c r="BS241" s="50">
        <v>0.0678909338148217</v>
      </c>
      <c r="BT241" s="50">
        <v>-1012.4999999999999</v>
      </c>
      <c r="BU241" s="50">
        <v>571241.39148824487</v>
      </c>
      <c r="BV241" s="50">
        <v>-1110</v>
      </c>
      <c r="BW241" s="50">
        <v>570131.39148824487</v>
      </c>
      <c r="BX241" s="50">
        <v>10266.75</v>
      </c>
      <c r="BY241" s="50">
        <v>559864.64148824487</v>
      </c>
      <c r="CA241" s="511">
        <f>BO241-BX241</f>
        <v>561987.14148824487</v>
      </c>
      <c r="CB241" s="511">
        <f>IF(E241&gt;0,CA241,0)</f>
        <v>561987.14148824487</v>
      </c>
      <c r="CC241" s="511">
        <f>IF(F241&gt;0,CA241,0)</f>
        <v>0</v>
      </c>
      <c r="CE241" s="40">
        <v>8733054</v>
      </c>
      <c r="CF241" s="50">
        <v>572253.89148824487</v>
      </c>
    </row>
    <row r="242" spans="1:84">
      <c r="A242" s="40">
        <v>141211</v>
      </c>
      <c r="B242" s="40">
        <v>8732027</v>
      </c>
      <c r="C242" s="40" t="s">
        <v>160</v>
      </c>
      <c r="D242" s="507">
        <v>216</v>
      </c>
      <c r="E242" s="507">
        <v>216</v>
      </c>
      <c r="F242" s="507">
        <v>0</v>
      </c>
      <c r="G242" s="50">
        <v>694872</v>
      </c>
      <c r="H242" s="50">
        <v>0</v>
      </c>
      <c r="I242" s="50">
        <v>0</v>
      </c>
      <c r="J242" s="50">
        <v>23969.999999999985</v>
      </c>
      <c r="K242" s="50">
        <v>0</v>
      </c>
      <c r="L242" s="50">
        <v>31269.999999999949</v>
      </c>
      <c r="M242" s="50">
        <v>0</v>
      </c>
      <c r="N242" s="50">
        <v>8360.0000000000055</v>
      </c>
      <c r="O242" s="50">
        <v>1889.9999999999995</v>
      </c>
      <c r="P242" s="50">
        <v>840.00000000000023</v>
      </c>
      <c r="Q242" s="50">
        <v>460.00000000000011</v>
      </c>
      <c r="R242" s="50">
        <v>0</v>
      </c>
      <c r="S242" s="50">
        <v>0</v>
      </c>
      <c r="T242" s="50">
        <v>0</v>
      </c>
      <c r="U242" s="50">
        <v>0</v>
      </c>
      <c r="V242" s="50">
        <v>0</v>
      </c>
      <c r="W242" s="50">
        <v>0</v>
      </c>
      <c r="X242" s="50">
        <v>0</v>
      </c>
      <c r="Y242" s="50">
        <v>0</v>
      </c>
      <c r="Z242" s="50">
        <v>2824.9999999999941</v>
      </c>
      <c r="AA242" s="50">
        <v>0</v>
      </c>
      <c r="AB242" s="50">
        <v>0</v>
      </c>
      <c r="AC242" s="50">
        <v>72061.71428571429</v>
      </c>
      <c r="AD242" s="50">
        <v>0</v>
      </c>
      <c r="AE242" s="50">
        <v>0</v>
      </c>
      <c r="AF242" s="50">
        <v>0</v>
      </c>
      <c r="AG242" s="50">
        <v>121300</v>
      </c>
      <c r="AH242" s="50">
        <v>0</v>
      </c>
      <c r="AI242" s="50">
        <v>0</v>
      </c>
      <c r="AJ242" s="50">
        <v>0</v>
      </c>
      <c r="AK242" s="50">
        <v>7694.6</v>
      </c>
      <c r="AL242" s="50">
        <v>0</v>
      </c>
      <c r="AM242" s="50">
        <v>0</v>
      </c>
      <c r="AN242" s="50">
        <v>0</v>
      </c>
      <c r="AO242" s="50">
        <v>0</v>
      </c>
      <c r="AP242" s="50">
        <v>0</v>
      </c>
      <c r="AQ242" s="50">
        <v>0</v>
      </c>
      <c r="AR242" s="50">
        <v>0</v>
      </c>
      <c r="AS242" s="50">
        <v>0</v>
      </c>
      <c r="AT242" s="50">
        <v>694872</v>
      </c>
      <c r="AU242" s="50">
        <v>141676.71428571423</v>
      </c>
      <c r="AV242" s="50">
        <v>128994.6</v>
      </c>
      <c r="AW242" s="50">
        <v>68544.5768</v>
      </c>
      <c r="AX242" s="50">
        <v>965543.31428571418</v>
      </c>
      <c r="AY242" s="50">
        <v>957848.7142857142</v>
      </c>
      <c r="AZ242" s="50">
        <v>4265</v>
      </c>
      <c r="BA242" s="50">
        <v>921240</v>
      </c>
      <c r="BB242" s="50">
        <v>0</v>
      </c>
      <c r="BC242" s="50">
        <v>0</v>
      </c>
      <c r="BD242" s="50">
        <v>965543.31428571418</v>
      </c>
      <c r="BE242" s="50">
        <v>965543.3142857143</v>
      </c>
      <c r="BF242" s="50">
        <v>0</v>
      </c>
      <c r="BG242" s="50">
        <v>928934.6</v>
      </c>
      <c r="BH242" s="50">
        <v>799940</v>
      </c>
      <c r="BI242" s="50">
        <v>836548.7142857142</v>
      </c>
      <c r="BJ242" s="50">
        <v>3872.9107142857138</v>
      </c>
      <c r="BK242" s="50">
        <v>3728.4494023041475</v>
      </c>
      <c r="BL242" s="50">
        <v>0.03874568121865634</v>
      </c>
      <c r="BM242" s="50">
        <v>0</v>
      </c>
      <c r="BN242" s="50">
        <v>0</v>
      </c>
      <c r="BO242" s="50">
        <v>965543.31428571418</v>
      </c>
      <c r="BP242" s="50">
        <v>4434.4847883597877</v>
      </c>
      <c r="BQ242" s="50" t="s">
        <v>325</v>
      </c>
      <c r="BR242" s="50">
        <v>4470.1079365079358</v>
      </c>
      <c r="BS242" s="50">
        <v>0.034054351950480788</v>
      </c>
      <c r="BT242" s="50">
        <v>0</v>
      </c>
      <c r="BU242" s="50">
        <v>965543.31428571418</v>
      </c>
      <c r="BV242" s="50">
        <v>0</v>
      </c>
      <c r="BW242" s="50">
        <v>965543.31428571418</v>
      </c>
      <c r="BX242" s="50">
        <v>7694.6</v>
      </c>
      <c r="BY242" s="50">
        <v>957848.7142857142</v>
      </c>
      <c r="CA242" s="511">
        <f>BO242-BX242</f>
        <v>957848.7142857142</v>
      </c>
      <c r="CB242" s="511">
        <f>IF(E242&gt;0,CA242,0)</f>
        <v>957848.7142857142</v>
      </c>
      <c r="CC242" s="511">
        <f>IF(F242&gt;0,CA242,0)</f>
        <v>0</v>
      </c>
      <c r="CE242" s="40">
        <v>8732027</v>
      </c>
      <c r="CF242" s="50">
        <v>965543.31428571418</v>
      </c>
    </row>
    <row r="243" spans="1:84">
      <c r="A243" s="40">
        <v>110795</v>
      </c>
      <c r="B243" s="40">
        <v>8733032</v>
      </c>
      <c r="C243" s="40" t="s">
        <v>106</v>
      </c>
      <c r="D243" s="507">
        <v>200</v>
      </c>
      <c r="E243" s="507">
        <v>200</v>
      </c>
      <c r="F243" s="507">
        <v>0</v>
      </c>
      <c r="G243" s="50">
        <v>643400</v>
      </c>
      <c r="H243" s="50">
        <v>0</v>
      </c>
      <c r="I243" s="50">
        <v>0</v>
      </c>
      <c r="J243" s="50">
        <v>9870</v>
      </c>
      <c r="K243" s="50">
        <v>0</v>
      </c>
      <c r="L243" s="50">
        <v>14160</v>
      </c>
      <c r="M243" s="50">
        <v>0</v>
      </c>
      <c r="N243" s="50">
        <v>0</v>
      </c>
      <c r="O243" s="50">
        <v>0</v>
      </c>
      <c r="P243" s="50">
        <v>0</v>
      </c>
      <c r="Q243" s="50">
        <v>0</v>
      </c>
      <c r="R243" s="50">
        <v>0</v>
      </c>
      <c r="S243" s="50">
        <v>0</v>
      </c>
      <c r="T243" s="50">
        <v>0</v>
      </c>
      <c r="U243" s="50">
        <v>0</v>
      </c>
      <c r="V243" s="50">
        <v>0</v>
      </c>
      <c r="W243" s="50">
        <v>0</v>
      </c>
      <c r="X243" s="50">
        <v>0</v>
      </c>
      <c r="Y243" s="50">
        <v>0</v>
      </c>
      <c r="Z243" s="50">
        <v>3830.5084745762751</v>
      </c>
      <c r="AA243" s="50">
        <v>0</v>
      </c>
      <c r="AB243" s="50">
        <v>0</v>
      </c>
      <c r="AC243" s="50">
        <v>53872.093023255817</v>
      </c>
      <c r="AD243" s="50">
        <v>0</v>
      </c>
      <c r="AE243" s="50">
        <v>0</v>
      </c>
      <c r="AF243" s="50">
        <v>0</v>
      </c>
      <c r="AG243" s="50">
        <v>121300</v>
      </c>
      <c r="AH243" s="50">
        <v>0</v>
      </c>
      <c r="AI243" s="50">
        <v>0</v>
      </c>
      <c r="AJ243" s="50">
        <v>0</v>
      </c>
      <c r="AK243" s="50">
        <v>18885.75</v>
      </c>
      <c r="AL243" s="50">
        <v>0</v>
      </c>
      <c r="AM243" s="50">
        <v>0</v>
      </c>
      <c r="AN243" s="50">
        <v>0</v>
      </c>
      <c r="AO243" s="50">
        <v>0</v>
      </c>
      <c r="AP243" s="50">
        <v>0</v>
      </c>
      <c r="AQ243" s="50">
        <v>0</v>
      </c>
      <c r="AR243" s="50">
        <v>0</v>
      </c>
      <c r="AS243" s="50">
        <v>0</v>
      </c>
      <c r="AT243" s="50">
        <v>643400</v>
      </c>
      <c r="AU243" s="50">
        <v>81732.601497832089</v>
      </c>
      <c r="AV243" s="50">
        <v>140185.75</v>
      </c>
      <c r="AW243" s="50">
        <v>49744.625186046513</v>
      </c>
      <c r="AX243" s="50">
        <v>865318.3514978321</v>
      </c>
      <c r="AY243" s="50">
        <v>846432.6014978321</v>
      </c>
      <c r="AZ243" s="50">
        <v>4265</v>
      </c>
      <c r="BA243" s="50">
        <v>853000</v>
      </c>
      <c r="BB243" s="50">
        <v>6567.3985021678964</v>
      </c>
      <c r="BC243" s="50">
        <v>0</v>
      </c>
      <c r="BD243" s="50">
        <v>871885.75</v>
      </c>
      <c r="BE243" s="50">
        <v>871885.75</v>
      </c>
      <c r="BF243" s="50">
        <v>0</v>
      </c>
      <c r="BG243" s="50">
        <v>871885.75</v>
      </c>
      <c r="BH243" s="50">
        <v>731700</v>
      </c>
      <c r="BI243" s="50">
        <v>731700</v>
      </c>
      <c r="BJ243" s="50">
        <v>3658.5</v>
      </c>
      <c r="BK243" s="50">
        <v>3607.8301886792451</v>
      </c>
      <c r="BL243" s="50">
        <v>0.014044400282404671</v>
      </c>
      <c r="BM243" s="50">
        <v>0.0059555997175953293</v>
      </c>
      <c r="BN243" s="50">
        <v>4297.3584905660036</v>
      </c>
      <c r="BO243" s="50">
        <v>876183.108490566</v>
      </c>
      <c r="BP243" s="50">
        <v>4286.48679245283</v>
      </c>
      <c r="BQ243" s="50" t="s">
        <v>325</v>
      </c>
      <c r="BR243" s="50">
        <v>4380.91554245283</v>
      </c>
      <c r="BS243" s="50">
        <v>0.026195742038454872</v>
      </c>
      <c r="BT243" s="50">
        <v>-1737.6499999999999</v>
      </c>
      <c r="BU243" s="50">
        <v>874445.458490566</v>
      </c>
      <c r="BV243" s="50">
        <v>-2000</v>
      </c>
      <c r="BW243" s="50">
        <v>872445.458490566</v>
      </c>
      <c r="BX243" s="50">
        <v>18885.75</v>
      </c>
      <c r="BY243" s="50">
        <v>853559.708490566</v>
      </c>
      <c r="CA243" s="511">
        <f>BO243-BX243</f>
        <v>857297.358490566</v>
      </c>
      <c r="CB243" s="511">
        <f>IF(E243&gt;0,CA243,0)</f>
        <v>857297.358490566</v>
      </c>
      <c r="CC243" s="511">
        <f>IF(F243&gt;0,CA243,0)</f>
        <v>0</v>
      </c>
      <c r="CE243" s="40">
        <v>8733032</v>
      </c>
      <c r="CF243" s="50">
        <v>876183.108490566</v>
      </c>
    </row>
    <row r="244" spans="1:84">
      <c r="A244" s="40">
        <v>110622</v>
      </c>
      <c r="B244" s="40">
        <v>8732054</v>
      </c>
      <c r="C244" s="40" t="s">
        <v>41</v>
      </c>
      <c r="D244" s="507">
        <v>347</v>
      </c>
      <c r="E244" s="507">
        <v>347</v>
      </c>
      <c r="F244" s="507">
        <v>0</v>
      </c>
      <c r="G244" s="50">
        <v>1116299</v>
      </c>
      <c r="H244" s="50">
        <v>0</v>
      </c>
      <c r="I244" s="50">
        <v>0</v>
      </c>
      <c r="J244" s="50">
        <v>31959.999999999975</v>
      </c>
      <c r="K244" s="50">
        <v>0</v>
      </c>
      <c r="L244" s="50">
        <v>43660.000000000022</v>
      </c>
      <c r="M244" s="50">
        <v>0</v>
      </c>
      <c r="N244" s="50">
        <v>0</v>
      </c>
      <c r="O244" s="50">
        <v>42390.000000000007</v>
      </c>
      <c r="P244" s="50">
        <v>0</v>
      </c>
      <c r="Q244" s="50">
        <v>0</v>
      </c>
      <c r="R244" s="50">
        <v>0</v>
      </c>
      <c r="S244" s="50">
        <v>3840.0000000000114</v>
      </c>
      <c r="T244" s="50">
        <v>0</v>
      </c>
      <c r="U244" s="50">
        <v>0</v>
      </c>
      <c r="V244" s="50">
        <v>0</v>
      </c>
      <c r="W244" s="50">
        <v>0</v>
      </c>
      <c r="X244" s="50">
        <v>0</v>
      </c>
      <c r="Y244" s="50">
        <v>0</v>
      </c>
      <c r="Z244" s="50">
        <v>8112.6206896551757</v>
      </c>
      <c r="AA244" s="50">
        <v>0</v>
      </c>
      <c r="AB244" s="50">
        <v>0</v>
      </c>
      <c r="AC244" s="50">
        <v>91543.1906614786</v>
      </c>
      <c r="AD244" s="50">
        <v>0</v>
      </c>
      <c r="AE244" s="50">
        <v>30691.500000000084</v>
      </c>
      <c r="AF244" s="50">
        <v>0</v>
      </c>
      <c r="AG244" s="50">
        <v>121300</v>
      </c>
      <c r="AH244" s="50">
        <v>0</v>
      </c>
      <c r="AI244" s="50">
        <v>0</v>
      </c>
      <c r="AJ244" s="50">
        <v>0</v>
      </c>
      <c r="AK244" s="50">
        <v>37180</v>
      </c>
      <c r="AL244" s="50">
        <v>0</v>
      </c>
      <c r="AM244" s="50">
        <v>0</v>
      </c>
      <c r="AN244" s="50">
        <v>0</v>
      </c>
      <c r="AO244" s="50">
        <v>0</v>
      </c>
      <c r="AP244" s="50">
        <v>0</v>
      </c>
      <c r="AQ244" s="50">
        <v>0</v>
      </c>
      <c r="AR244" s="50">
        <v>0</v>
      </c>
      <c r="AS244" s="50">
        <v>0</v>
      </c>
      <c r="AT244" s="50">
        <v>1116299</v>
      </c>
      <c r="AU244" s="50">
        <v>252197.31135113389</v>
      </c>
      <c r="AV244" s="50">
        <v>158480</v>
      </c>
      <c r="AW244" s="50">
        <v>119844.07632918289</v>
      </c>
      <c r="AX244" s="50">
        <v>1526976.311351134</v>
      </c>
      <c r="AY244" s="50">
        <v>1489796.311351134</v>
      </c>
      <c r="AZ244" s="50">
        <v>4265</v>
      </c>
      <c r="BA244" s="50">
        <v>1479955</v>
      </c>
      <c r="BB244" s="50">
        <v>0</v>
      </c>
      <c r="BC244" s="50">
        <v>0</v>
      </c>
      <c r="BD244" s="50">
        <v>1526976.311351134</v>
      </c>
      <c r="BE244" s="50">
        <v>1526976.3113511337</v>
      </c>
      <c r="BF244" s="50">
        <v>0</v>
      </c>
      <c r="BG244" s="50">
        <v>1517135</v>
      </c>
      <c r="BH244" s="50">
        <v>1358655</v>
      </c>
      <c r="BI244" s="50">
        <v>1368496.311351134</v>
      </c>
      <c r="BJ244" s="50">
        <v>3943.7934044701269</v>
      </c>
      <c r="BK244" s="50">
        <v>3806.7692307692309</v>
      </c>
      <c r="BL244" s="50">
        <v>0.03599487265825347</v>
      </c>
      <c r="BM244" s="50">
        <v>0</v>
      </c>
      <c r="BN244" s="50">
        <v>0</v>
      </c>
      <c r="BO244" s="50">
        <v>1526976.311351134</v>
      </c>
      <c r="BP244" s="50">
        <v>4293.3611278130666</v>
      </c>
      <c r="BQ244" s="50" t="s">
        <v>325</v>
      </c>
      <c r="BR244" s="50">
        <v>4400.5081018764668</v>
      </c>
      <c r="BS244" s="50">
        <v>0.02470848124917735</v>
      </c>
      <c r="BT244" s="50">
        <v>-3161.5999999999995</v>
      </c>
      <c r="BU244" s="50">
        <v>1523814.7113511339</v>
      </c>
      <c r="BV244" s="50">
        <v>-3470</v>
      </c>
      <c r="BW244" s="50">
        <v>1520344.7113511339</v>
      </c>
      <c r="BX244" s="50">
        <v>37180</v>
      </c>
      <c r="BY244" s="50">
        <v>1483164.7113511339</v>
      </c>
      <c r="CA244" s="511">
        <f>BO244-BX244</f>
        <v>1489796.311351134</v>
      </c>
      <c r="CB244" s="511">
        <f>IF(E244&gt;0,CA244,0)</f>
        <v>1489796.311351134</v>
      </c>
      <c r="CC244" s="511">
        <f>IF(F244&gt;0,CA244,0)</f>
        <v>0</v>
      </c>
      <c r="CE244" s="40">
        <v>8732054</v>
      </c>
      <c r="CF244" s="50">
        <v>1526976.311351134</v>
      </c>
    </row>
    <row r="245" spans="1:84">
      <c r="A245" s="40">
        <v>138280</v>
      </c>
      <c r="B245" s="40">
        <v>8732005</v>
      </c>
      <c r="C245" s="40" t="s">
        <v>145</v>
      </c>
      <c r="D245" s="507">
        <v>229</v>
      </c>
      <c r="E245" s="507">
        <v>229</v>
      </c>
      <c r="F245" s="507">
        <v>0</v>
      </c>
      <c r="G245" s="50">
        <v>736693</v>
      </c>
      <c r="H245" s="50">
        <v>0</v>
      </c>
      <c r="I245" s="50">
        <v>0</v>
      </c>
      <c r="J245" s="50">
        <v>46059.999999999985</v>
      </c>
      <c r="K245" s="50">
        <v>0</v>
      </c>
      <c r="L245" s="50">
        <v>59000.000000000058</v>
      </c>
      <c r="M245" s="50">
        <v>0</v>
      </c>
      <c r="N245" s="50">
        <v>10653.039647577089</v>
      </c>
      <c r="O245" s="50">
        <v>11439.911894273124</v>
      </c>
      <c r="P245" s="50">
        <v>0</v>
      </c>
      <c r="Q245" s="50">
        <v>0</v>
      </c>
      <c r="R245" s="50">
        <v>0</v>
      </c>
      <c r="S245" s="50">
        <v>0</v>
      </c>
      <c r="T245" s="50">
        <v>0</v>
      </c>
      <c r="U245" s="50">
        <v>0</v>
      </c>
      <c r="V245" s="50">
        <v>0</v>
      </c>
      <c r="W245" s="50">
        <v>0</v>
      </c>
      <c r="X245" s="50">
        <v>0</v>
      </c>
      <c r="Y245" s="50">
        <v>0</v>
      </c>
      <c r="Z245" s="50">
        <v>7763.1</v>
      </c>
      <c r="AA245" s="50">
        <v>0</v>
      </c>
      <c r="AB245" s="50">
        <v>0</v>
      </c>
      <c r="AC245" s="50">
        <v>75356.098901098914</v>
      </c>
      <c r="AD245" s="50">
        <v>0</v>
      </c>
      <c r="AE245" s="50">
        <v>0</v>
      </c>
      <c r="AF245" s="50">
        <v>0</v>
      </c>
      <c r="AG245" s="50">
        <v>121300</v>
      </c>
      <c r="AH245" s="50">
        <v>0</v>
      </c>
      <c r="AI245" s="50">
        <v>0</v>
      </c>
      <c r="AJ245" s="50">
        <v>0</v>
      </c>
      <c r="AK245" s="50">
        <v>7434</v>
      </c>
      <c r="AL245" s="50">
        <v>0</v>
      </c>
      <c r="AM245" s="50">
        <v>0</v>
      </c>
      <c r="AN245" s="50">
        <v>0</v>
      </c>
      <c r="AO245" s="50">
        <v>0</v>
      </c>
      <c r="AP245" s="50">
        <v>0</v>
      </c>
      <c r="AQ245" s="50">
        <v>0</v>
      </c>
      <c r="AR245" s="50">
        <v>0</v>
      </c>
      <c r="AS245" s="50">
        <v>0</v>
      </c>
      <c r="AT245" s="50">
        <v>736693</v>
      </c>
      <c r="AU245" s="50">
        <v>210272.15044294918</v>
      </c>
      <c r="AV245" s="50">
        <v>128734</v>
      </c>
      <c r="AW245" s="50">
        <v>82612.370862622833</v>
      </c>
      <c r="AX245" s="50">
        <v>1075699.150442949</v>
      </c>
      <c r="AY245" s="50">
        <v>1068265.150442949</v>
      </c>
      <c r="AZ245" s="50">
        <v>4265</v>
      </c>
      <c r="BA245" s="50">
        <v>976685</v>
      </c>
      <c r="BB245" s="50">
        <v>0</v>
      </c>
      <c r="BC245" s="50">
        <v>0</v>
      </c>
      <c r="BD245" s="50">
        <v>1075699.150442949</v>
      </c>
      <c r="BE245" s="50">
        <v>1075699.150442949</v>
      </c>
      <c r="BF245" s="50">
        <v>0</v>
      </c>
      <c r="BG245" s="50">
        <v>984119</v>
      </c>
      <c r="BH245" s="50">
        <v>855385</v>
      </c>
      <c r="BI245" s="50">
        <v>946965.150442949</v>
      </c>
      <c r="BJ245" s="50">
        <v>4135.2189975674628</v>
      </c>
      <c r="BK245" s="50">
        <v>4032.9644887931031</v>
      </c>
      <c r="BL245" s="50">
        <v>0.025354676208656668</v>
      </c>
      <c r="BM245" s="50">
        <v>0</v>
      </c>
      <c r="BN245" s="50">
        <v>0</v>
      </c>
      <c r="BO245" s="50">
        <v>1075699.150442949</v>
      </c>
      <c r="BP245" s="50">
        <v>4664.9133207115674</v>
      </c>
      <c r="BQ245" s="50" t="s">
        <v>325</v>
      </c>
      <c r="BR245" s="50">
        <v>4697.376202807638</v>
      </c>
      <c r="BS245" s="50">
        <v>0.023872560177985669</v>
      </c>
      <c r="BT245" s="50">
        <v>0</v>
      </c>
      <c r="BU245" s="50">
        <v>1075699.150442949</v>
      </c>
      <c r="BV245" s="50">
        <v>0</v>
      </c>
      <c r="BW245" s="50">
        <v>1075699.150442949</v>
      </c>
      <c r="BX245" s="50">
        <v>7434</v>
      </c>
      <c r="BY245" s="50">
        <v>1068265.150442949</v>
      </c>
      <c r="CA245" s="511">
        <f>BO245-BX245</f>
        <v>1068265.150442949</v>
      </c>
      <c r="CB245" s="511">
        <f>IF(E245&gt;0,CA245,0)</f>
        <v>1068265.150442949</v>
      </c>
      <c r="CC245" s="511">
        <f>IF(F245&gt;0,CA245,0)</f>
        <v>0</v>
      </c>
      <c r="CE245" s="40">
        <v>8732005</v>
      </c>
      <c r="CF245" s="50">
        <v>1075699.150442949</v>
      </c>
    </row>
    <row r="246" spans="1:84">
      <c r="A246" s="40">
        <v>145924</v>
      </c>
      <c r="B246" s="40">
        <v>8732073</v>
      </c>
      <c r="C246" s="40" t="s">
        <v>184</v>
      </c>
      <c r="D246" s="507">
        <v>60</v>
      </c>
      <c r="E246" s="507">
        <v>60</v>
      </c>
      <c r="F246" s="507">
        <v>0</v>
      </c>
      <c r="G246" s="50">
        <v>193020</v>
      </c>
      <c r="H246" s="50">
        <v>0</v>
      </c>
      <c r="I246" s="50">
        <v>0</v>
      </c>
      <c r="J246" s="50">
        <v>7251.428571428567</v>
      </c>
      <c r="K246" s="50">
        <v>0</v>
      </c>
      <c r="L246" s="50">
        <v>9102.8571428571377</v>
      </c>
      <c r="M246" s="50">
        <v>0</v>
      </c>
      <c r="N246" s="50">
        <v>0</v>
      </c>
      <c r="O246" s="50">
        <v>1429.4117647058831</v>
      </c>
      <c r="P246" s="50">
        <v>0</v>
      </c>
      <c r="Q246" s="50">
        <v>0</v>
      </c>
      <c r="R246" s="50">
        <v>0</v>
      </c>
      <c r="S246" s="50">
        <v>0</v>
      </c>
      <c r="T246" s="50">
        <v>0</v>
      </c>
      <c r="U246" s="50">
        <v>0</v>
      </c>
      <c r="V246" s="50">
        <v>0</v>
      </c>
      <c r="W246" s="50">
        <v>0</v>
      </c>
      <c r="X246" s="50">
        <v>0</v>
      </c>
      <c r="Y246" s="50">
        <v>0</v>
      </c>
      <c r="Z246" s="50">
        <v>3632.1428571428523</v>
      </c>
      <c r="AA246" s="50">
        <v>0</v>
      </c>
      <c r="AB246" s="50">
        <v>0</v>
      </c>
      <c r="AC246" s="50">
        <v>46007.142857142855</v>
      </c>
      <c r="AD246" s="50">
        <v>0</v>
      </c>
      <c r="AE246" s="50">
        <v>7770</v>
      </c>
      <c r="AF246" s="50">
        <v>0</v>
      </c>
      <c r="AG246" s="50">
        <v>121300</v>
      </c>
      <c r="AH246" s="50">
        <v>0</v>
      </c>
      <c r="AI246" s="50">
        <v>0</v>
      </c>
      <c r="AJ246" s="50">
        <v>0</v>
      </c>
      <c r="AK246" s="50">
        <v>5000</v>
      </c>
      <c r="AL246" s="50">
        <v>0</v>
      </c>
      <c r="AM246" s="50">
        <v>0</v>
      </c>
      <c r="AN246" s="50">
        <v>0</v>
      </c>
      <c r="AO246" s="50">
        <v>0</v>
      </c>
      <c r="AP246" s="50">
        <v>0</v>
      </c>
      <c r="AQ246" s="50">
        <v>0</v>
      </c>
      <c r="AR246" s="50">
        <v>0</v>
      </c>
      <c r="AS246" s="50">
        <v>0</v>
      </c>
      <c r="AT246" s="50">
        <v>193020</v>
      </c>
      <c r="AU246" s="50">
        <v>75192.9831932773</v>
      </c>
      <c r="AV246" s="50">
        <v>126300</v>
      </c>
      <c r="AW246" s="50">
        <v>26671.281831932771</v>
      </c>
      <c r="AX246" s="50">
        <v>394512.98319327726</v>
      </c>
      <c r="AY246" s="50">
        <v>389512.98319327726</v>
      </c>
      <c r="AZ246" s="50">
        <v>4265</v>
      </c>
      <c r="BA246" s="50">
        <v>255900</v>
      </c>
      <c r="BB246" s="50">
        <v>0</v>
      </c>
      <c r="BC246" s="50">
        <v>0</v>
      </c>
      <c r="BD246" s="50">
        <v>394512.98319327726</v>
      </c>
      <c r="BE246" s="50">
        <v>394512.98319327726</v>
      </c>
      <c r="BF246" s="50">
        <v>0</v>
      </c>
      <c r="BG246" s="50">
        <v>260900</v>
      </c>
      <c r="BH246" s="50">
        <v>134600</v>
      </c>
      <c r="BI246" s="50">
        <v>268212.98319327726</v>
      </c>
      <c r="BJ246" s="50">
        <v>4470.2163865546208</v>
      </c>
      <c r="BK246" s="50">
        <v>5424.6502199999995</v>
      </c>
      <c r="BL246" s="50">
        <v>-0.1759438479418455</v>
      </c>
      <c r="BM246" s="50">
        <v>0.19594384794184549</v>
      </c>
      <c r="BN246" s="50">
        <v>63775.610270722726</v>
      </c>
      <c r="BO246" s="50">
        <v>458288.593464</v>
      </c>
      <c r="BP246" s="50">
        <v>7554.8098910666658</v>
      </c>
      <c r="BQ246" s="50" t="s">
        <v>325</v>
      </c>
      <c r="BR246" s="50">
        <v>7638.1432244</v>
      </c>
      <c r="BS246" s="50">
        <v>0.014408770823354455</v>
      </c>
      <c r="BT246" s="50">
        <v>0</v>
      </c>
      <c r="BU246" s="50">
        <v>458288.593464</v>
      </c>
      <c r="BV246" s="50">
        <v>0</v>
      </c>
      <c r="BW246" s="50">
        <v>458288.593464</v>
      </c>
      <c r="BX246" s="50">
        <v>5000</v>
      </c>
      <c r="BY246" s="50">
        <v>453288.593464</v>
      </c>
      <c r="CA246" s="511">
        <f>BO246-BX246</f>
        <v>453288.593464</v>
      </c>
      <c r="CB246" s="511">
        <f>IF(E246&gt;0,CA246,0)</f>
        <v>453288.593464</v>
      </c>
      <c r="CC246" s="511">
        <f>IF(F246&gt;0,CA246,0)</f>
        <v>0</v>
      </c>
      <c r="CE246" s="40">
        <v>8732073</v>
      </c>
      <c r="CF246" s="50">
        <v>458288.593464</v>
      </c>
    </row>
    <row r="247" spans="1:84">
      <c r="A247" s="40">
        <v>142810</v>
      </c>
      <c r="B247" s="40">
        <v>8732040</v>
      </c>
      <c r="C247" s="40" t="s">
        <v>167</v>
      </c>
      <c r="D247" s="507">
        <v>185</v>
      </c>
      <c r="E247" s="507">
        <v>185</v>
      </c>
      <c r="F247" s="507">
        <v>0</v>
      </c>
      <c r="G247" s="50">
        <v>595145</v>
      </c>
      <c r="H247" s="50">
        <v>0</v>
      </c>
      <c r="I247" s="50">
        <v>0</v>
      </c>
      <c r="J247" s="50">
        <v>29610.00000000004</v>
      </c>
      <c r="K247" s="50">
        <v>0</v>
      </c>
      <c r="L247" s="50">
        <v>37760.000000000007</v>
      </c>
      <c r="M247" s="50">
        <v>0</v>
      </c>
      <c r="N247" s="50">
        <v>6159.9999999999864</v>
      </c>
      <c r="O247" s="50">
        <v>9180.00000000001</v>
      </c>
      <c r="P247" s="50">
        <v>47879.999999999985</v>
      </c>
      <c r="Q247" s="50">
        <v>0</v>
      </c>
      <c r="R247" s="50">
        <v>0</v>
      </c>
      <c r="S247" s="50">
        <v>0</v>
      </c>
      <c r="T247" s="50">
        <v>0</v>
      </c>
      <c r="U247" s="50">
        <v>0</v>
      </c>
      <c r="V247" s="50">
        <v>0</v>
      </c>
      <c r="W247" s="50">
        <v>0</v>
      </c>
      <c r="X247" s="50">
        <v>0</v>
      </c>
      <c r="Y247" s="50">
        <v>0</v>
      </c>
      <c r="Z247" s="50">
        <v>2023.0645161290302</v>
      </c>
      <c r="AA247" s="50">
        <v>0</v>
      </c>
      <c r="AB247" s="50">
        <v>0</v>
      </c>
      <c r="AC247" s="50">
        <v>48735.582822085889</v>
      </c>
      <c r="AD247" s="50">
        <v>0</v>
      </c>
      <c r="AE247" s="50">
        <v>6472.9891304347766</v>
      </c>
      <c r="AF247" s="50">
        <v>0</v>
      </c>
      <c r="AG247" s="50">
        <v>121300</v>
      </c>
      <c r="AH247" s="50">
        <v>0</v>
      </c>
      <c r="AI247" s="50">
        <v>0</v>
      </c>
      <c r="AJ247" s="50">
        <v>0</v>
      </c>
      <c r="AK247" s="50">
        <v>4383.68</v>
      </c>
      <c r="AL247" s="50">
        <v>0</v>
      </c>
      <c r="AM247" s="50">
        <v>0</v>
      </c>
      <c r="AN247" s="50">
        <v>0</v>
      </c>
      <c r="AO247" s="50">
        <v>0</v>
      </c>
      <c r="AP247" s="50">
        <v>0</v>
      </c>
      <c r="AQ247" s="50">
        <v>0</v>
      </c>
      <c r="AR247" s="50">
        <v>0</v>
      </c>
      <c r="AS247" s="50">
        <v>0</v>
      </c>
      <c r="AT247" s="50">
        <v>595145</v>
      </c>
      <c r="AU247" s="50">
        <v>187821.63646864973</v>
      </c>
      <c r="AV247" s="50">
        <v>125683.68</v>
      </c>
      <c r="AW247" s="50">
        <v>92298.267644171763</v>
      </c>
      <c r="AX247" s="50">
        <v>908650.31646864978</v>
      </c>
      <c r="AY247" s="50">
        <v>904266.63646864973</v>
      </c>
      <c r="AZ247" s="50">
        <v>4265</v>
      </c>
      <c r="BA247" s="50">
        <v>789025</v>
      </c>
      <c r="BB247" s="50">
        <v>0</v>
      </c>
      <c r="BC247" s="50">
        <v>0</v>
      </c>
      <c r="BD247" s="50">
        <v>908650.31646864978</v>
      </c>
      <c r="BE247" s="50">
        <v>908650.31646864978</v>
      </c>
      <c r="BF247" s="50">
        <v>0</v>
      </c>
      <c r="BG247" s="50">
        <v>793408.68</v>
      </c>
      <c r="BH247" s="50">
        <v>667725</v>
      </c>
      <c r="BI247" s="50">
        <v>782966.63646864973</v>
      </c>
      <c r="BJ247" s="50">
        <v>4232.2520890197284</v>
      </c>
      <c r="BK247" s="50">
        <v>4073.0549695906425</v>
      </c>
      <c r="BL247" s="50">
        <v>0.039085433567101063</v>
      </c>
      <c r="BM247" s="50">
        <v>0</v>
      </c>
      <c r="BN247" s="50">
        <v>0</v>
      </c>
      <c r="BO247" s="50">
        <v>908650.31646864978</v>
      </c>
      <c r="BP247" s="50">
        <v>4887.9277646954042</v>
      </c>
      <c r="BQ247" s="50" t="s">
        <v>325</v>
      </c>
      <c r="BR247" s="50">
        <v>4911.6233322629714</v>
      </c>
      <c r="BS247" s="50">
        <v>0.021542234628471046</v>
      </c>
      <c r="BT247" s="50">
        <v>0</v>
      </c>
      <c r="BU247" s="50">
        <v>908650.31646864978</v>
      </c>
      <c r="BV247" s="50">
        <v>0</v>
      </c>
      <c r="BW247" s="50">
        <v>908650.31646864978</v>
      </c>
      <c r="BX247" s="50">
        <v>4383.68</v>
      </c>
      <c r="BY247" s="50">
        <v>904266.63646864973</v>
      </c>
      <c r="CA247" s="511">
        <f>BO247-BX247</f>
        <v>904266.63646864973</v>
      </c>
      <c r="CB247" s="511">
        <f>IF(E247&gt;0,CA247,0)</f>
        <v>904266.63646864973</v>
      </c>
      <c r="CC247" s="511">
        <f>IF(F247&gt;0,CA247,0)</f>
        <v>0</v>
      </c>
      <c r="CE247" s="40">
        <v>8732040</v>
      </c>
      <c r="CF247" s="50">
        <v>908650.31646864978</v>
      </c>
    </row>
    <row r="248" spans="1:84">
      <c r="A248" s="40">
        <v>137547</v>
      </c>
      <c r="B248" s="40">
        <v>8734055</v>
      </c>
      <c r="C248" s="40" t="s">
        <v>256</v>
      </c>
      <c r="D248" s="507">
        <v>671</v>
      </c>
      <c r="E248" s="507">
        <v>0</v>
      </c>
      <c r="F248" s="507">
        <v>671</v>
      </c>
      <c r="G248" s="50">
        <v>0</v>
      </c>
      <c r="H248" s="50">
        <v>1873368</v>
      </c>
      <c r="I248" s="50">
        <v>1318896</v>
      </c>
      <c r="J248" s="50">
        <v>0</v>
      </c>
      <c r="K248" s="50">
        <v>62510.000000000109</v>
      </c>
      <c r="L248" s="50">
        <v>0</v>
      </c>
      <c r="M248" s="50">
        <v>135805.00000000009</v>
      </c>
      <c r="N248" s="50">
        <v>0</v>
      </c>
      <c r="O248" s="50">
        <v>0</v>
      </c>
      <c r="P248" s="50">
        <v>0</v>
      </c>
      <c r="Q248" s="50">
        <v>0</v>
      </c>
      <c r="R248" s="50">
        <v>0</v>
      </c>
      <c r="S248" s="50">
        <v>0</v>
      </c>
      <c r="T248" s="50">
        <v>3199.9999999999959</v>
      </c>
      <c r="U248" s="50">
        <v>5949.9999999999927</v>
      </c>
      <c r="V248" s="50">
        <v>1785.0000000000018</v>
      </c>
      <c r="W248" s="50">
        <v>0</v>
      </c>
      <c r="X248" s="50">
        <v>699.9999999999992</v>
      </c>
      <c r="Y248" s="50">
        <v>0</v>
      </c>
      <c r="Z248" s="50">
        <v>0</v>
      </c>
      <c r="AA248" s="50">
        <v>4596.8507462686593</v>
      </c>
      <c r="AB248" s="50">
        <v>0</v>
      </c>
      <c r="AC248" s="50">
        <v>0</v>
      </c>
      <c r="AD248" s="50">
        <v>296324.32231853454</v>
      </c>
      <c r="AE248" s="50">
        <v>0</v>
      </c>
      <c r="AF248" s="50">
        <v>0</v>
      </c>
      <c r="AG248" s="50">
        <v>121300</v>
      </c>
      <c r="AH248" s="50">
        <v>0</v>
      </c>
      <c r="AI248" s="50">
        <v>0</v>
      </c>
      <c r="AJ248" s="50">
        <v>0</v>
      </c>
      <c r="AK248" s="50">
        <v>37386.6</v>
      </c>
      <c r="AL248" s="50">
        <v>0</v>
      </c>
      <c r="AM248" s="50">
        <v>0</v>
      </c>
      <c r="AN248" s="50">
        <v>0</v>
      </c>
      <c r="AO248" s="50">
        <v>0</v>
      </c>
      <c r="AP248" s="50">
        <v>0</v>
      </c>
      <c r="AQ248" s="50">
        <v>0</v>
      </c>
      <c r="AR248" s="50">
        <v>0</v>
      </c>
      <c r="AS248" s="50">
        <v>0</v>
      </c>
      <c r="AT248" s="50">
        <v>3192264</v>
      </c>
      <c r="AU248" s="50">
        <v>510871.17306480341</v>
      </c>
      <c r="AV248" s="50">
        <v>158686.6</v>
      </c>
      <c r="AW248" s="50">
        <v>270622.21565027355</v>
      </c>
      <c r="AX248" s="50">
        <v>3861821.7730648033</v>
      </c>
      <c r="AY248" s="50">
        <v>3824435.1730648032</v>
      </c>
      <c r="AZ248" s="50">
        <v>5525</v>
      </c>
      <c r="BA248" s="50">
        <v>3707275</v>
      </c>
      <c r="BB248" s="50">
        <v>0</v>
      </c>
      <c r="BC248" s="50">
        <v>0</v>
      </c>
      <c r="BD248" s="50">
        <v>3861821.7730648033</v>
      </c>
      <c r="BE248" s="50">
        <v>0</v>
      </c>
      <c r="BF248" s="50">
        <v>3861821.7730648033</v>
      </c>
      <c r="BG248" s="50">
        <v>3744661.6</v>
      </c>
      <c r="BH248" s="50">
        <v>3585975</v>
      </c>
      <c r="BI248" s="50">
        <v>3703135.1730648032</v>
      </c>
      <c r="BJ248" s="50">
        <v>5518.8303622426274</v>
      </c>
      <c r="BK248" s="50">
        <v>5328.2239040787617</v>
      </c>
      <c r="BL248" s="50">
        <v>0.035772982065929361</v>
      </c>
      <c r="BM248" s="50">
        <v>0</v>
      </c>
      <c r="BN248" s="50">
        <v>0</v>
      </c>
      <c r="BO248" s="50">
        <v>3861821.7730648033</v>
      </c>
      <c r="BP248" s="50">
        <v>5699.6053249848037</v>
      </c>
      <c r="BQ248" s="50" t="s">
        <v>325</v>
      </c>
      <c r="BR248" s="50">
        <v>5755.323059709096</v>
      </c>
      <c r="BS248" s="50">
        <v>0.03673142225916437</v>
      </c>
      <c r="BT248" s="50">
        <v>0</v>
      </c>
      <c r="BU248" s="50">
        <v>3861821.7730648033</v>
      </c>
      <c r="BV248" s="50">
        <v>0</v>
      </c>
      <c r="BW248" s="50">
        <v>3861821.7730648033</v>
      </c>
      <c r="BX248" s="50">
        <v>37386.6</v>
      </c>
      <c r="BY248" s="50">
        <v>3824435.1730648032</v>
      </c>
      <c r="CA248" s="511">
        <f>BO248-BX248</f>
        <v>3824435.1730648032</v>
      </c>
      <c r="CB248" s="511">
        <f>IF(E248&gt;0,CA248,0)</f>
        <v>0</v>
      </c>
      <c r="CC248" s="511">
        <f>IF(F248&gt;0,CA248,0)</f>
        <v>3824435.1730648032</v>
      </c>
      <c r="CE248" s="40">
        <v>8734055</v>
      </c>
      <c r="CF248" s="50">
        <v>3861821.7730648033</v>
      </c>
    </row>
    <row r="249" spans="1:84">
      <c r="A249" s="40">
        <v>110703</v>
      </c>
      <c r="B249" s="40">
        <v>8732240</v>
      </c>
      <c r="C249" s="40" t="s">
        <v>72</v>
      </c>
      <c r="D249" s="507">
        <v>183</v>
      </c>
      <c r="E249" s="507">
        <v>183</v>
      </c>
      <c r="F249" s="507">
        <v>0</v>
      </c>
      <c r="G249" s="50">
        <v>588711</v>
      </c>
      <c r="H249" s="50">
        <v>0</v>
      </c>
      <c r="I249" s="50">
        <v>0</v>
      </c>
      <c r="J249" s="50">
        <v>13159.999999999971</v>
      </c>
      <c r="K249" s="50">
        <v>0</v>
      </c>
      <c r="L249" s="50">
        <v>19469.999999999996</v>
      </c>
      <c r="M249" s="50">
        <v>0</v>
      </c>
      <c r="N249" s="50">
        <v>440.00000000000085</v>
      </c>
      <c r="O249" s="50">
        <v>1619.9999999999982</v>
      </c>
      <c r="P249" s="50">
        <v>0</v>
      </c>
      <c r="Q249" s="50">
        <v>920.00000000000182</v>
      </c>
      <c r="R249" s="50">
        <v>0</v>
      </c>
      <c r="S249" s="50">
        <v>0</v>
      </c>
      <c r="T249" s="50">
        <v>0</v>
      </c>
      <c r="U249" s="50">
        <v>0</v>
      </c>
      <c r="V249" s="50">
        <v>0</v>
      </c>
      <c r="W249" s="50">
        <v>0</v>
      </c>
      <c r="X249" s="50">
        <v>0</v>
      </c>
      <c r="Y249" s="50">
        <v>0</v>
      </c>
      <c r="Z249" s="50">
        <v>7290.6730769230753</v>
      </c>
      <c r="AA249" s="50">
        <v>0</v>
      </c>
      <c r="AB249" s="50">
        <v>0</v>
      </c>
      <c r="AC249" s="50">
        <v>64230.227272727272</v>
      </c>
      <c r="AD249" s="50">
        <v>0</v>
      </c>
      <c r="AE249" s="50">
        <v>1868.499999999997</v>
      </c>
      <c r="AF249" s="50">
        <v>0</v>
      </c>
      <c r="AG249" s="50">
        <v>121300</v>
      </c>
      <c r="AH249" s="50">
        <v>0</v>
      </c>
      <c r="AI249" s="50">
        <v>0</v>
      </c>
      <c r="AJ249" s="50">
        <v>0</v>
      </c>
      <c r="AK249" s="50">
        <v>15446.97</v>
      </c>
      <c r="AL249" s="50">
        <v>0</v>
      </c>
      <c r="AM249" s="50">
        <v>0</v>
      </c>
      <c r="AN249" s="50">
        <v>0</v>
      </c>
      <c r="AO249" s="50">
        <v>0</v>
      </c>
      <c r="AP249" s="50">
        <v>0</v>
      </c>
      <c r="AQ249" s="50">
        <v>0</v>
      </c>
      <c r="AR249" s="50">
        <v>0</v>
      </c>
      <c r="AS249" s="50">
        <v>0</v>
      </c>
      <c r="AT249" s="50">
        <v>588711</v>
      </c>
      <c r="AU249" s="50">
        <v>108999.40034965033</v>
      </c>
      <c r="AV249" s="50">
        <v>136746.97</v>
      </c>
      <c r="AW249" s="50">
        <v>53408.383881818183</v>
      </c>
      <c r="AX249" s="50">
        <v>834457.37034965027</v>
      </c>
      <c r="AY249" s="50">
        <v>819010.4003496503</v>
      </c>
      <c r="AZ249" s="50">
        <v>4265</v>
      </c>
      <c r="BA249" s="50">
        <v>780495</v>
      </c>
      <c r="BB249" s="50">
        <v>0</v>
      </c>
      <c r="BC249" s="50">
        <v>0</v>
      </c>
      <c r="BD249" s="50">
        <v>834457.37034965027</v>
      </c>
      <c r="BE249" s="50">
        <v>834457.37034965039</v>
      </c>
      <c r="BF249" s="50">
        <v>0</v>
      </c>
      <c r="BG249" s="50">
        <v>795941.97</v>
      </c>
      <c r="BH249" s="50">
        <v>659195</v>
      </c>
      <c r="BI249" s="50">
        <v>697710.4003496503</v>
      </c>
      <c r="BJ249" s="50">
        <v>3812.6251385226792</v>
      </c>
      <c r="BK249" s="50">
        <v>3640.4403505617979</v>
      </c>
      <c r="BL249" s="50">
        <v>0.047297791305469267</v>
      </c>
      <c r="BM249" s="50">
        <v>0</v>
      </c>
      <c r="BN249" s="50">
        <v>0</v>
      </c>
      <c r="BO249" s="50">
        <v>834457.37034965027</v>
      </c>
      <c r="BP249" s="50">
        <v>4475.4666685773236</v>
      </c>
      <c r="BQ249" s="50" t="s">
        <v>325</v>
      </c>
      <c r="BR249" s="50">
        <v>4559.8763407084716</v>
      </c>
      <c r="BS249" s="50">
        <v>0.034294737985768986</v>
      </c>
      <c r="BT249" s="50">
        <v>-1630.7999999999997</v>
      </c>
      <c r="BU249" s="50">
        <v>832826.57034965022</v>
      </c>
      <c r="BV249" s="50">
        <v>-1830</v>
      </c>
      <c r="BW249" s="50">
        <v>830996.57034965022</v>
      </c>
      <c r="BX249" s="50">
        <v>15446.97</v>
      </c>
      <c r="BY249" s="50">
        <v>815549.60034965025</v>
      </c>
      <c r="CA249" s="511">
        <f>BO249-BX249</f>
        <v>819010.4003496503</v>
      </c>
      <c r="CB249" s="511">
        <f>IF(E249&gt;0,CA249,0)</f>
        <v>819010.4003496503</v>
      </c>
      <c r="CC249" s="511">
        <f>IF(F249&gt;0,CA249,0)</f>
        <v>0</v>
      </c>
      <c r="CE249" s="40">
        <v>8732240</v>
      </c>
      <c r="CF249" s="50">
        <v>834457.37034965027</v>
      </c>
    </row>
    <row r="250" spans="1:84">
      <c r="A250" s="40">
        <v>110713</v>
      </c>
      <c r="B250" s="40">
        <v>8732254</v>
      </c>
      <c r="C250" s="40" t="s">
        <v>74</v>
      </c>
      <c r="D250" s="507">
        <v>138</v>
      </c>
      <c r="E250" s="507">
        <v>138</v>
      </c>
      <c r="F250" s="507">
        <v>0</v>
      </c>
      <c r="G250" s="50">
        <v>443946</v>
      </c>
      <c r="H250" s="50">
        <v>0</v>
      </c>
      <c r="I250" s="50">
        <v>0</v>
      </c>
      <c r="J250" s="50">
        <v>15510.00000000002</v>
      </c>
      <c r="K250" s="50">
        <v>0</v>
      </c>
      <c r="L250" s="50">
        <v>19470.000000000025</v>
      </c>
      <c r="M250" s="50">
        <v>0</v>
      </c>
      <c r="N250" s="50">
        <v>4619.9999999999918</v>
      </c>
      <c r="O250" s="50">
        <v>269.99999999999989</v>
      </c>
      <c r="P250" s="50">
        <v>0</v>
      </c>
      <c r="Q250" s="50">
        <v>459.99999999999983</v>
      </c>
      <c r="R250" s="50">
        <v>0</v>
      </c>
      <c r="S250" s="50">
        <v>0</v>
      </c>
      <c r="T250" s="50">
        <v>0</v>
      </c>
      <c r="U250" s="50">
        <v>0</v>
      </c>
      <c r="V250" s="50">
        <v>0</v>
      </c>
      <c r="W250" s="50">
        <v>0</v>
      </c>
      <c r="X250" s="50">
        <v>0</v>
      </c>
      <c r="Y250" s="50">
        <v>0</v>
      </c>
      <c r="Z250" s="50">
        <v>4191.9354838709714</v>
      </c>
      <c r="AA250" s="50">
        <v>0</v>
      </c>
      <c r="AB250" s="50">
        <v>0</v>
      </c>
      <c r="AC250" s="50">
        <v>43437.778108268889</v>
      </c>
      <c r="AD250" s="50">
        <v>0</v>
      </c>
      <c r="AE250" s="50">
        <v>0</v>
      </c>
      <c r="AF250" s="50">
        <v>0</v>
      </c>
      <c r="AG250" s="50">
        <v>121300</v>
      </c>
      <c r="AH250" s="50">
        <v>0</v>
      </c>
      <c r="AI250" s="50">
        <v>0</v>
      </c>
      <c r="AJ250" s="50">
        <v>0</v>
      </c>
      <c r="AK250" s="50">
        <v>18100.96</v>
      </c>
      <c r="AL250" s="50">
        <v>0</v>
      </c>
      <c r="AM250" s="50">
        <v>0</v>
      </c>
      <c r="AN250" s="50">
        <v>0</v>
      </c>
      <c r="AO250" s="50">
        <v>0</v>
      </c>
      <c r="AP250" s="50">
        <v>0</v>
      </c>
      <c r="AQ250" s="50">
        <v>0</v>
      </c>
      <c r="AR250" s="50">
        <v>0</v>
      </c>
      <c r="AS250" s="50">
        <v>0</v>
      </c>
      <c r="AT250" s="50">
        <v>443946</v>
      </c>
      <c r="AU250" s="50">
        <v>87959.713592139888</v>
      </c>
      <c r="AV250" s="50">
        <v>139400.96</v>
      </c>
      <c r="AW250" s="50">
        <v>41504.297533729921</v>
      </c>
      <c r="AX250" s="50">
        <v>671306.67359213985</v>
      </c>
      <c r="AY250" s="50">
        <v>653205.71359213989</v>
      </c>
      <c r="AZ250" s="50">
        <v>4265</v>
      </c>
      <c r="BA250" s="50">
        <v>588570</v>
      </c>
      <c r="BB250" s="50">
        <v>0</v>
      </c>
      <c r="BC250" s="50">
        <v>0</v>
      </c>
      <c r="BD250" s="50">
        <v>671306.67359213985</v>
      </c>
      <c r="BE250" s="50">
        <v>671306.67359213985</v>
      </c>
      <c r="BF250" s="50">
        <v>0</v>
      </c>
      <c r="BG250" s="50">
        <v>606670.96</v>
      </c>
      <c r="BH250" s="50">
        <v>467269.99999999994</v>
      </c>
      <c r="BI250" s="50">
        <v>531905.71359213989</v>
      </c>
      <c r="BJ250" s="50">
        <v>3854.38922892855</v>
      </c>
      <c r="BK250" s="50">
        <v>3743.1612903225805</v>
      </c>
      <c r="BL250" s="50">
        <v>0.029714973515443683</v>
      </c>
      <c r="BM250" s="50">
        <v>0</v>
      </c>
      <c r="BN250" s="50">
        <v>0</v>
      </c>
      <c r="BO250" s="50">
        <v>671306.67359213985</v>
      </c>
      <c r="BP250" s="50">
        <v>4733.3747361749265</v>
      </c>
      <c r="BQ250" s="50" t="s">
        <v>325</v>
      </c>
      <c r="BR250" s="50">
        <v>4864.5411129865206</v>
      </c>
      <c r="BS250" s="50">
        <v>0.047822880533283429</v>
      </c>
      <c r="BT250" s="50">
        <v>-1285.0500000000002</v>
      </c>
      <c r="BU250" s="50">
        <v>670021.6235921398</v>
      </c>
      <c r="BV250" s="50">
        <v>-1380</v>
      </c>
      <c r="BW250" s="50">
        <v>668641.6235921398</v>
      </c>
      <c r="BX250" s="50">
        <v>18100.96</v>
      </c>
      <c r="BY250" s="50">
        <v>650540.66359213984</v>
      </c>
      <c r="CA250" s="511">
        <f>BO250-BX250</f>
        <v>653205.71359213989</v>
      </c>
      <c r="CB250" s="511">
        <f>IF(E250&gt;0,CA250,0)</f>
        <v>653205.71359213989</v>
      </c>
      <c r="CC250" s="511">
        <f>IF(F250&gt;0,CA250,0)</f>
        <v>0</v>
      </c>
      <c r="CE250" s="40">
        <v>8732254</v>
      </c>
      <c r="CF250" s="50">
        <v>671306.67359213985</v>
      </c>
    </row>
    <row r="251" spans="1:84">
      <c r="A251" s="8" t="s">
        <v>326</v>
      </c>
      <c r="B251" s="8" t="s">
        <v>326</v>
      </c>
      <c r="C251" s="8" t="s">
        <v>326</v>
      </c>
      <c r="D251" s="491" t="s">
        <v>326</v>
      </c>
      <c r="E251" s="491" t="s">
        <v>326</v>
      </c>
      <c r="F251" s="491" t="s">
        <v>326</v>
      </c>
      <c r="G251" s="491" t="s">
        <v>326</v>
      </c>
      <c r="H251" s="491" t="s">
        <v>326</v>
      </c>
      <c r="I251" s="491" t="s">
        <v>326</v>
      </c>
      <c r="J251" s="491" t="s">
        <v>326</v>
      </c>
      <c r="K251" s="491" t="s">
        <v>326</v>
      </c>
      <c r="L251" s="491" t="s">
        <v>326</v>
      </c>
      <c r="M251" s="491" t="s">
        <v>326</v>
      </c>
      <c r="N251" s="491" t="s">
        <v>326</v>
      </c>
      <c r="O251" s="491" t="s">
        <v>326</v>
      </c>
      <c r="P251" s="491" t="s">
        <v>326</v>
      </c>
      <c r="Q251" s="491" t="s">
        <v>326</v>
      </c>
      <c r="R251" s="491" t="s">
        <v>326</v>
      </c>
      <c r="S251" s="491" t="s">
        <v>326</v>
      </c>
      <c r="T251" s="491" t="s">
        <v>326</v>
      </c>
      <c r="U251" s="491" t="s">
        <v>326</v>
      </c>
      <c r="V251" s="491" t="s">
        <v>326</v>
      </c>
      <c r="W251" s="491" t="s">
        <v>326</v>
      </c>
      <c r="X251" s="491" t="s">
        <v>326</v>
      </c>
      <c r="Y251" s="491" t="s">
        <v>326</v>
      </c>
      <c r="Z251" s="491" t="s">
        <v>326</v>
      </c>
      <c r="AA251" s="491" t="s">
        <v>326</v>
      </c>
      <c r="AB251" s="491" t="s">
        <v>326</v>
      </c>
      <c r="AC251" s="491" t="s">
        <v>326</v>
      </c>
      <c r="AD251" s="491" t="s">
        <v>326</v>
      </c>
      <c r="AE251" s="491" t="s">
        <v>326</v>
      </c>
      <c r="AF251" s="491" t="s">
        <v>326</v>
      </c>
      <c r="AG251" s="491" t="s">
        <v>326</v>
      </c>
      <c r="AH251" s="491" t="s">
        <v>326</v>
      </c>
      <c r="AI251" s="491" t="s">
        <v>326</v>
      </c>
      <c r="AJ251" s="491" t="s">
        <v>326</v>
      </c>
      <c r="AK251" s="491" t="s">
        <v>326</v>
      </c>
      <c r="AL251" s="491" t="s">
        <v>326</v>
      </c>
      <c r="AM251" s="491" t="s">
        <v>326</v>
      </c>
      <c r="AN251" s="491" t="s">
        <v>326</v>
      </c>
      <c r="AO251" s="491" t="s">
        <v>326</v>
      </c>
      <c r="AP251" s="491" t="s">
        <v>326</v>
      </c>
      <c r="AQ251" s="491" t="s">
        <v>326</v>
      </c>
      <c r="AR251" s="491" t="s">
        <v>326</v>
      </c>
      <c r="AS251" s="491" t="s">
        <v>326</v>
      </c>
      <c r="AT251" s="491" t="s">
        <v>326</v>
      </c>
      <c r="AU251" s="491" t="s">
        <v>326</v>
      </c>
      <c r="AV251" s="491" t="s">
        <v>326</v>
      </c>
      <c r="AW251" s="491" t="s">
        <v>326</v>
      </c>
      <c r="AX251" s="491" t="s">
        <v>326</v>
      </c>
      <c r="AY251" s="491" t="s">
        <v>326</v>
      </c>
      <c r="AZ251" s="491" t="s">
        <v>326</v>
      </c>
      <c r="BA251" s="491" t="s">
        <v>326</v>
      </c>
      <c r="BB251" s="491" t="s">
        <v>326</v>
      </c>
      <c r="BC251" s="491" t="s">
        <v>326</v>
      </c>
      <c r="BD251" s="491" t="s">
        <v>326</v>
      </c>
      <c r="BE251" s="491" t="s">
        <v>326</v>
      </c>
      <c r="BF251" s="491" t="s">
        <v>326</v>
      </c>
      <c r="BG251" s="491" t="s">
        <v>326</v>
      </c>
      <c r="BH251" s="491" t="s">
        <v>326</v>
      </c>
      <c r="BI251" s="491" t="s">
        <v>326</v>
      </c>
      <c r="BJ251" s="491" t="s">
        <v>326</v>
      </c>
      <c r="BK251" s="491" t="s">
        <v>326</v>
      </c>
      <c r="BL251" s="491" t="s">
        <v>326</v>
      </c>
      <c r="BM251" s="491" t="s">
        <v>326</v>
      </c>
      <c r="BN251" s="491" t="s">
        <v>326</v>
      </c>
      <c r="BO251" s="491" t="s">
        <v>326</v>
      </c>
      <c r="BP251" s="491" t="s">
        <v>326</v>
      </c>
      <c r="BQ251" s="491" t="s">
        <v>326</v>
      </c>
      <c r="BR251" s="491" t="s">
        <v>326</v>
      </c>
      <c r="BS251" s="491" t="s">
        <v>326</v>
      </c>
      <c r="BT251" s="491" t="s">
        <v>326</v>
      </c>
      <c r="BU251" s="491" t="s">
        <v>326</v>
      </c>
      <c r="BV251" s="491" t="s">
        <v>326</v>
      </c>
      <c r="BW251" s="491" t="s">
        <v>326</v>
      </c>
      <c r="CE251" s="8" t="s">
        <v>326</v>
      </c>
      <c r="CF251" s="491" t="s">
        <v>326</v>
      </c>
    </row>
    <row r="252" spans="1:84">
      <c r="A252" s="8" t="s">
        <v>326</v>
      </c>
      <c r="B252" s="8" t="s">
        <v>326</v>
      </c>
      <c r="C252" s="8" t="s">
        <v>326</v>
      </c>
      <c r="D252" s="491" t="s">
        <v>326</v>
      </c>
      <c r="E252" s="491" t="s">
        <v>326</v>
      </c>
      <c r="F252" s="491" t="s">
        <v>326</v>
      </c>
      <c r="G252" s="491" t="s">
        <v>326</v>
      </c>
      <c r="H252" s="491" t="s">
        <v>326</v>
      </c>
      <c r="I252" s="491" t="s">
        <v>326</v>
      </c>
      <c r="J252" s="491" t="s">
        <v>326</v>
      </c>
      <c r="K252" s="491" t="s">
        <v>326</v>
      </c>
      <c r="L252" s="491" t="s">
        <v>326</v>
      </c>
      <c r="M252" s="491" t="s">
        <v>326</v>
      </c>
      <c r="N252" s="491" t="s">
        <v>326</v>
      </c>
      <c r="O252" s="491" t="s">
        <v>326</v>
      </c>
      <c r="P252" s="491" t="s">
        <v>326</v>
      </c>
      <c r="Q252" s="491" t="s">
        <v>326</v>
      </c>
      <c r="R252" s="491" t="s">
        <v>326</v>
      </c>
      <c r="S252" s="491" t="s">
        <v>326</v>
      </c>
      <c r="T252" s="491" t="s">
        <v>326</v>
      </c>
      <c r="U252" s="491" t="s">
        <v>326</v>
      </c>
      <c r="V252" s="491" t="s">
        <v>326</v>
      </c>
      <c r="W252" s="491" t="s">
        <v>326</v>
      </c>
      <c r="X252" s="491" t="s">
        <v>326</v>
      </c>
      <c r="Y252" s="491" t="s">
        <v>326</v>
      </c>
      <c r="Z252" s="491" t="s">
        <v>326</v>
      </c>
      <c r="AA252" s="491" t="s">
        <v>326</v>
      </c>
      <c r="AB252" s="491" t="s">
        <v>326</v>
      </c>
      <c r="AC252" s="491" t="s">
        <v>326</v>
      </c>
      <c r="AD252" s="491" t="s">
        <v>326</v>
      </c>
      <c r="AE252" s="491" t="s">
        <v>326</v>
      </c>
      <c r="AF252" s="491" t="s">
        <v>326</v>
      </c>
      <c r="AG252" s="491" t="s">
        <v>326</v>
      </c>
      <c r="AH252" s="491" t="s">
        <v>326</v>
      </c>
      <c r="AI252" s="491" t="s">
        <v>326</v>
      </c>
      <c r="AJ252" s="491" t="s">
        <v>326</v>
      </c>
      <c r="AK252" s="491" t="s">
        <v>326</v>
      </c>
      <c r="AL252" s="491" t="s">
        <v>326</v>
      </c>
      <c r="AM252" s="491" t="s">
        <v>326</v>
      </c>
      <c r="AN252" s="491" t="s">
        <v>326</v>
      </c>
      <c r="AO252" s="491" t="s">
        <v>326</v>
      </c>
      <c r="AP252" s="491" t="s">
        <v>326</v>
      </c>
      <c r="AQ252" s="491" t="s">
        <v>326</v>
      </c>
      <c r="AR252" s="491" t="s">
        <v>326</v>
      </c>
      <c r="AS252" s="491" t="s">
        <v>326</v>
      </c>
      <c r="AT252" s="491" t="s">
        <v>326</v>
      </c>
      <c r="AU252" s="491" t="s">
        <v>326</v>
      </c>
      <c r="AV252" s="491" t="s">
        <v>326</v>
      </c>
      <c r="AW252" s="491" t="s">
        <v>326</v>
      </c>
      <c r="AX252" s="491" t="s">
        <v>326</v>
      </c>
      <c r="AY252" s="491" t="s">
        <v>326</v>
      </c>
      <c r="AZ252" s="491" t="s">
        <v>326</v>
      </c>
      <c r="BA252" s="491" t="s">
        <v>326</v>
      </c>
      <c r="BB252" s="491" t="s">
        <v>326</v>
      </c>
      <c r="BC252" s="491" t="s">
        <v>326</v>
      </c>
      <c r="BD252" s="491" t="s">
        <v>326</v>
      </c>
      <c r="BE252" s="491" t="s">
        <v>326</v>
      </c>
      <c r="BF252" s="491" t="s">
        <v>326</v>
      </c>
      <c r="BG252" s="491" t="s">
        <v>326</v>
      </c>
      <c r="BH252" s="491" t="s">
        <v>326</v>
      </c>
      <c r="BI252" s="491" t="s">
        <v>326</v>
      </c>
      <c r="BJ252" s="491" t="s">
        <v>326</v>
      </c>
      <c r="BK252" s="491" t="s">
        <v>326</v>
      </c>
      <c r="BL252" s="491" t="s">
        <v>326</v>
      </c>
      <c r="BM252" s="491" t="s">
        <v>326</v>
      </c>
      <c r="BN252" s="491" t="s">
        <v>326</v>
      </c>
      <c r="BO252" s="491" t="s">
        <v>326</v>
      </c>
      <c r="BP252" s="491" t="s">
        <v>326</v>
      </c>
      <c r="BQ252" s="491" t="s">
        <v>326</v>
      </c>
      <c r="BR252" s="491" t="s">
        <v>326</v>
      </c>
      <c r="BS252" s="491" t="s">
        <v>326</v>
      </c>
      <c r="BT252" s="491" t="s">
        <v>326</v>
      </c>
      <c r="BU252" s="491" t="s">
        <v>326</v>
      </c>
      <c r="BV252" s="491" t="s">
        <v>326</v>
      </c>
      <c r="BW252" s="491" t="s">
        <v>326</v>
      </c>
      <c r="CE252" s="8" t="s">
        <v>326</v>
      </c>
      <c r="CF252" s="491" t="s">
        <v>326</v>
      </c>
    </row>
    <row r="253" spans="1:84">
      <c r="A253" s="8" t="s">
        <v>326</v>
      </c>
      <c r="B253" s="8" t="s">
        <v>326</v>
      </c>
      <c r="C253" s="8" t="s">
        <v>326</v>
      </c>
      <c r="D253" s="491" t="s">
        <v>326</v>
      </c>
      <c r="E253" s="491" t="s">
        <v>326</v>
      </c>
      <c r="F253" s="491" t="s">
        <v>326</v>
      </c>
      <c r="G253" s="491" t="s">
        <v>326</v>
      </c>
      <c r="H253" s="491" t="s">
        <v>326</v>
      </c>
      <c r="I253" s="491" t="s">
        <v>326</v>
      </c>
      <c r="J253" s="491" t="s">
        <v>326</v>
      </c>
      <c r="K253" s="491" t="s">
        <v>326</v>
      </c>
      <c r="L253" s="491" t="s">
        <v>326</v>
      </c>
      <c r="M253" s="491" t="s">
        <v>326</v>
      </c>
      <c r="N253" s="491" t="s">
        <v>326</v>
      </c>
      <c r="O253" s="491" t="s">
        <v>326</v>
      </c>
      <c r="P253" s="491" t="s">
        <v>326</v>
      </c>
      <c r="Q253" s="491" t="s">
        <v>326</v>
      </c>
      <c r="R253" s="491" t="s">
        <v>326</v>
      </c>
      <c r="S253" s="491" t="s">
        <v>326</v>
      </c>
      <c r="T253" s="491" t="s">
        <v>326</v>
      </c>
      <c r="U253" s="491" t="s">
        <v>326</v>
      </c>
      <c r="V253" s="491" t="s">
        <v>326</v>
      </c>
      <c r="W253" s="491" t="s">
        <v>326</v>
      </c>
      <c r="X253" s="491" t="s">
        <v>326</v>
      </c>
      <c r="Y253" s="491" t="s">
        <v>326</v>
      </c>
      <c r="Z253" s="491" t="s">
        <v>326</v>
      </c>
      <c r="AA253" s="491" t="s">
        <v>326</v>
      </c>
      <c r="AB253" s="491" t="s">
        <v>326</v>
      </c>
      <c r="AC253" s="491" t="s">
        <v>326</v>
      </c>
      <c r="AD253" s="491" t="s">
        <v>326</v>
      </c>
      <c r="AE253" s="491" t="s">
        <v>326</v>
      </c>
      <c r="AF253" s="491" t="s">
        <v>326</v>
      </c>
      <c r="AG253" s="491" t="s">
        <v>326</v>
      </c>
      <c r="AH253" s="491" t="s">
        <v>326</v>
      </c>
      <c r="AI253" s="491" t="s">
        <v>326</v>
      </c>
      <c r="AJ253" s="491" t="s">
        <v>326</v>
      </c>
      <c r="AK253" s="491" t="s">
        <v>326</v>
      </c>
      <c r="AL253" s="491" t="s">
        <v>326</v>
      </c>
      <c r="AM253" s="491" t="s">
        <v>326</v>
      </c>
      <c r="AN253" s="491" t="s">
        <v>326</v>
      </c>
      <c r="AO253" s="491" t="s">
        <v>326</v>
      </c>
      <c r="AP253" s="491" t="s">
        <v>326</v>
      </c>
      <c r="AQ253" s="491" t="s">
        <v>326</v>
      </c>
      <c r="AR253" s="491" t="s">
        <v>326</v>
      </c>
      <c r="AS253" s="491" t="s">
        <v>326</v>
      </c>
      <c r="AT253" s="491" t="s">
        <v>326</v>
      </c>
      <c r="AU253" s="491" t="s">
        <v>326</v>
      </c>
      <c r="AV253" s="491" t="s">
        <v>326</v>
      </c>
      <c r="AW253" s="491" t="s">
        <v>326</v>
      </c>
      <c r="AX253" s="491" t="s">
        <v>326</v>
      </c>
      <c r="AY253" s="491" t="s">
        <v>326</v>
      </c>
      <c r="AZ253" s="491" t="s">
        <v>326</v>
      </c>
      <c r="BA253" s="491" t="s">
        <v>326</v>
      </c>
      <c r="BB253" s="491" t="s">
        <v>326</v>
      </c>
      <c r="BC253" s="491" t="s">
        <v>326</v>
      </c>
      <c r="BD253" s="491" t="s">
        <v>326</v>
      </c>
      <c r="BE253" s="491" t="s">
        <v>326</v>
      </c>
      <c r="BF253" s="491" t="s">
        <v>326</v>
      </c>
      <c r="BG253" s="491" t="s">
        <v>326</v>
      </c>
      <c r="BH253" s="491" t="s">
        <v>326</v>
      </c>
      <c r="BI253" s="491" t="s">
        <v>326</v>
      </c>
      <c r="BJ253" s="491" t="s">
        <v>326</v>
      </c>
      <c r="BK253" s="491" t="s">
        <v>326</v>
      </c>
      <c r="BL253" s="491" t="s">
        <v>326</v>
      </c>
      <c r="BM253" s="491" t="s">
        <v>326</v>
      </c>
      <c r="BN253" s="491" t="s">
        <v>326</v>
      </c>
      <c r="BO253" s="491" t="s">
        <v>326</v>
      </c>
      <c r="BP253" s="491" t="s">
        <v>326</v>
      </c>
      <c r="BQ253" s="491" t="s">
        <v>326</v>
      </c>
      <c r="BR253" s="491" t="s">
        <v>326</v>
      </c>
      <c r="BS253" s="491" t="s">
        <v>326</v>
      </c>
      <c r="BT253" s="491" t="s">
        <v>326</v>
      </c>
      <c r="BU253" s="491" t="s">
        <v>326</v>
      </c>
      <c r="BV253" s="491" t="s">
        <v>326</v>
      </c>
      <c r="BW253" s="491" t="s">
        <v>326</v>
      </c>
      <c r="CE253" s="8" t="s">
        <v>326</v>
      </c>
      <c r="CF253" s="491" t="s">
        <v>326</v>
      </c>
    </row>
    <row r="254" spans="1:84">
      <c r="A254" s="8" t="s">
        <v>326</v>
      </c>
      <c r="B254" s="8" t="s">
        <v>326</v>
      </c>
      <c r="C254" s="8" t="s">
        <v>326</v>
      </c>
      <c r="D254" s="491" t="s">
        <v>326</v>
      </c>
      <c r="E254" s="491" t="s">
        <v>326</v>
      </c>
      <c r="F254" s="491" t="s">
        <v>326</v>
      </c>
      <c r="G254" s="491" t="s">
        <v>326</v>
      </c>
      <c r="H254" s="491" t="s">
        <v>326</v>
      </c>
      <c r="I254" s="491" t="s">
        <v>326</v>
      </c>
      <c r="J254" s="491" t="s">
        <v>326</v>
      </c>
      <c r="K254" s="491" t="s">
        <v>326</v>
      </c>
      <c r="L254" s="491" t="s">
        <v>326</v>
      </c>
      <c r="M254" s="491" t="s">
        <v>326</v>
      </c>
      <c r="N254" s="491" t="s">
        <v>326</v>
      </c>
      <c r="O254" s="491" t="s">
        <v>326</v>
      </c>
      <c r="P254" s="491" t="s">
        <v>326</v>
      </c>
      <c r="Q254" s="491" t="s">
        <v>326</v>
      </c>
      <c r="R254" s="491" t="s">
        <v>326</v>
      </c>
      <c r="S254" s="491" t="s">
        <v>326</v>
      </c>
      <c r="T254" s="491" t="s">
        <v>326</v>
      </c>
      <c r="U254" s="491" t="s">
        <v>326</v>
      </c>
      <c r="V254" s="491" t="s">
        <v>326</v>
      </c>
      <c r="W254" s="491" t="s">
        <v>326</v>
      </c>
      <c r="X254" s="491" t="s">
        <v>326</v>
      </c>
      <c r="Y254" s="491" t="s">
        <v>326</v>
      </c>
      <c r="Z254" s="491" t="s">
        <v>326</v>
      </c>
      <c r="AA254" s="491" t="s">
        <v>326</v>
      </c>
      <c r="AB254" s="491" t="s">
        <v>326</v>
      </c>
      <c r="AC254" s="491" t="s">
        <v>326</v>
      </c>
      <c r="AD254" s="491" t="s">
        <v>326</v>
      </c>
      <c r="AE254" s="491" t="s">
        <v>326</v>
      </c>
      <c r="AF254" s="491" t="s">
        <v>326</v>
      </c>
      <c r="AG254" s="491" t="s">
        <v>326</v>
      </c>
      <c r="AH254" s="491" t="s">
        <v>326</v>
      </c>
      <c r="AI254" s="491" t="s">
        <v>326</v>
      </c>
      <c r="AJ254" s="491" t="s">
        <v>326</v>
      </c>
      <c r="AK254" s="491" t="s">
        <v>326</v>
      </c>
      <c r="AL254" s="491" t="s">
        <v>326</v>
      </c>
      <c r="AM254" s="491" t="s">
        <v>326</v>
      </c>
      <c r="AN254" s="491" t="s">
        <v>326</v>
      </c>
      <c r="AO254" s="491" t="s">
        <v>326</v>
      </c>
      <c r="AP254" s="491" t="s">
        <v>326</v>
      </c>
      <c r="AQ254" s="491" t="s">
        <v>326</v>
      </c>
      <c r="AR254" s="491" t="s">
        <v>326</v>
      </c>
      <c r="AS254" s="491" t="s">
        <v>326</v>
      </c>
      <c r="AT254" s="491" t="s">
        <v>326</v>
      </c>
      <c r="AU254" s="491" t="s">
        <v>326</v>
      </c>
      <c r="AV254" s="491" t="s">
        <v>326</v>
      </c>
      <c r="AW254" s="491" t="s">
        <v>326</v>
      </c>
      <c r="AX254" s="491" t="s">
        <v>326</v>
      </c>
      <c r="AY254" s="491" t="s">
        <v>326</v>
      </c>
      <c r="AZ254" s="491" t="s">
        <v>326</v>
      </c>
      <c r="BA254" s="491" t="s">
        <v>326</v>
      </c>
      <c r="BB254" s="491" t="s">
        <v>326</v>
      </c>
      <c r="BC254" s="491" t="s">
        <v>326</v>
      </c>
      <c r="BD254" s="491" t="s">
        <v>326</v>
      </c>
      <c r="BE254" s="491" t="s">
        <v>326</v>
      </c>
      <c r="BF254" s="491" t="s">
        <v>326</v>
      </c>
      <c r="BG254" s="491" t="s">
        <v>326</v>
      </c>
      <c r="BH254" s="491" t="s">
        <v>326</v>
      </c>
      <c r="BI254" s="491" t="s">
        <v>326</v>
      </c>
      <c r="BJ254" s="491" t="s">
        <v>326</v>
      </c>
      <c r="BK254" s="491" t="s">
        <v>326</v>
      </c>
      <c r="BL254" s="491" t="s">
        <v>326</v>
      </c>
      <c r="BM254" s="491" t="s">
        <v>326</v>
      </c>
      <c r="BN254" s="491" t="s">
        <v>326</v>
      </c>
      <c r="BO254" s="491" t="s">
        <v>326</v>
      </c>
      <c r="BP254" s="491" t="s">
        <v>326</v>
      </c>
      <c r="BQ254" s="491" t="s">
        <v>326</v>
      </c>
      <c r="BR254" s="491" t="s">
        <v>326</v>
      </c>
      <c r="BS254" s="491" t="s">
        <v>326</v>
      </c>
      <c r="BT254" s="491" t="s">
        <v>326</v>
      </c>
      <c r="BU254" s="491" t="s">
        <v>326</v>
      </c>
      <c r="BV254" s="491" t="s">
        <v>326</v>
      </c>
      <c r="BW254" s="491" t="s">
        <v>326</v>
      </c>
      <c r="CE254" s="8" t="s">
        <v>326</v>
      </c>
      <c r="CF254" s="491" t="s">
        <v>326</v>
      </c>
    </row>
    <row r="255" spans="1:84">
      <c r="A255" s="8" t="s">
        <v>326</v>
      </c>
      <c r="B255" s="8" t="s">
        <v>326</v>
      </c>
      <c r="C255" s="8" t="s">
        <v>326</v>
      </c>
      <c r="D255" s="491" t="s">
        <v>326</v>
      </c>
      <c r="E255" s="491" t="s">
        <v>326</v>
      </c>
      <c r="F255" s="491" t="s">
        <v>326</v>
      </c>
      <c r="G255" s="491" t="s">
        <v>326</v>
      </c>
      <c r="H255" s="491" t="s">
        <v>326</v>
      </c>
      <c r="I255" s="491" t="s">
        <v>326</v>
      </c>
      <c r="J255" s="491" t="s">
        <v>326</v>
      </c>
      <c r="K255" s="491" t="s">
        <v>326</v>
      </c>
      <c r="L255" s="491" t="s">
        <v>326</v>
      </c>
      <c r="M255" s="491" t="s">
        <v>326</v>
      </c>
      <c r="N255" s="491" t="s">
        <v>326</v>
      </c>
      <c r="O255" s="491" t="s">
        <v>326</v>
      </c>
      <c r="P255" s="491" t="s">
        <v>326</v>
      </c>
      <c r="Q255" s="491" t="s">
        <v>326</v>
      </c>
      <c r="R255" s="491" t="s">
        <v>326</v>
      </c>
      <c r="S255" s="491" t="s">
        <v>326</v>
      </c>
      <c r="T255" s="491" t="s">
        <v>326</v>
      </c>
      <c r="U255" s="491" t="s">
        <v>326</v>
      </c>
      <c r="V255" s="491" t="s">
        <v>326</v>
      </c>
      <c r="W255" s="491" t="s">
        <v>326</v>
      </c>
      <c r="X255" s="491" t="s">
        <v>326</v>
      </c>
      <c r="Y255" s="491" t="s">
        <v>326</v>
      </c>
      <c r="Z255" s="491" t="s">
        <v>326</v>
      </c>
      <c r="AA255" s="491" t="s">
        <v>326</v>
      </c>
      <c r="AB255" s="491" t="s">
        <v>326</v>
      </c>
      <c r="AC255" s="491" t="s">
        <v>326</v>
      </c>
      <c r="AD255" s="491" t="s">
        <v>326</v>
      </c>
      <c r="AE255" s="491" t="s">
        <v>326</v>
      </c>
      <c r="AF255" s="491" t="s">
        <v>326</v>
      </c>
      <c r="AG255" s="491" t="s">
        <v>326</v>
      </c>
      <c r="AH255" s="491" t="s">
        <v>326</v>
      </c>
      <c r="AI255" s="491" t="s">
        <v>326</v>
      </c>
      <c r="AJ255" s="491" t="s">
        <v>326</v>
      </c>
      <c r="AK255" s="491" t="s">
        <v>326</v>
      </c>
      <c r="AL255" s="491" t="s">
        <v>326</v>
      </c>
      <c r="AM255" s="491" t="s">
        <v>326</v>
      </c>
      <c r="AN255" s="491" t="s">
        <v>326</v>
      </c>
      <c r="AO255" s="491" t="s">
        <v>326</v>
      </c>
      <c r="AP255" s="491" t="s">
        <v>326</v>
      </c>
      <c r="AQ255" s="491" t="s">
        <v>326</v>
      </c>
      <c r="AR255" s="491" t="s">
        <v>326</v>
      </c>
      <c r="AS255" s="491" t="s">
        <v>326</v>
      </c>
      <c r="AT255" s="491" t="s">
        <v>326</v>
      </c>
      <c r="AU255" s="491" t="s">
        <v>326</v>
      </c>
      <c r="AV255" s="491" t="s">
        <v>326</v>
      </c>
      <c r="AW255" s="491" t="s">
        <v>326</v>
      </c>
      <c r="AX255" s="491" t="s">
        <v>326</v>
      </c>
      <c r="AY255" s="491" t="s">
        <v>326</v>
      </c>
      <c r="AZ255" s="491" t="s">
        <v>326</v>
      </c>
      <c r="BA255" s="491" t="s">
        <v>326</v>
      </c>
      <c r="BB255" s="491" t="s">
        <v>326</v>
      </c>
      <c r="BC255" s="491" t="s">
        <v>326</v>
      </c>
      <c r="BD255" s="491" t="s">
        <v>326</v>
      </c>
      <c r="BE255" s="491" t="s">
        <v>326</v>
      </c>
      <c r="BF255" s="491" t="s">
        <v>326</v>
      </c>
      <c r="BG255" s="491" t="s">
        <v>326</v>
      </c>
      <c r="BH255" s="491" t="s">
        <v>326</v>
      </c>
      <c r="BI255" s="491" t="s">
        <v>326</v>
      </c>
      <c r="BJ255" s="491" t="s">
        <v>326</v>
      </c>
      <c r="BK255" s="491" t="s">
        <v>326</v>
      </c>
      <c r="BL255" s="491" t="s">
        <v>326</v>
      </c>
      <c r="BM255" s="491" t="s">
        <v>326</v>
      </c>
      <c r="BN255" s="491" t="s">
        <v>326</v>
      </c>
      <c r="BO255" s="491" t="s">
        <v>326</v>
      </c>
      <c r="BP255" s="491" t="s">
        <v>326</v>
      </c>
      <c r="BQ255" s="491" t="s">
        <v>326</v>
      </c>
      <c r="BR255" s="491" t="s">
        <v>326</v>
      </c>
      <c r="BS255" s="491" t="s">
        <v>326</v>
      </c>
      <c r="BT255" s="491" t="s">
        <v>326</v>
      </c>
      <c r="BU255" s="491" t="s">
        <v>326</v>
      </c>
      <c r="BV255" s="491" t="s">
        <v>326</v>
      </c>
      <c r="BW255" s="491" t="s">
        <v>326</v>
      </c>
      <c r="CE255" s="8" t="s">
        <v>326</v>
      </c>
      <c r="CF255" s="491" t="s">
        <v>326</v>
      </c>
    </row>
    <row r="256" spans="1:84">
      <c r="A256" s="8" t="s">
        <v>326</v>
      </c>
      <c r="B256" s="8" t="s">
        <v>326</v>
      </c>
      <c r="C256" s="8" t="s">
        <v>326</v>
      </c>
      <c r="D256" s="491" t="s">
        <v>326</v>
      </c>
      <c r="E256" s="491" t="s">
        <v>326</v>
      </c>
      <c r="F256" s="491" t="s">
        <v>326</v>
      </c>
      <c r="G256" s="491" t="s">
        <v>326</v>
      </c>
      <c r="H256" s="491" t="s">
        <v>326</v>
      </c>
      <c r="I256" s="491" t="s">
        <v>326</v>
      </c>
      <c r="J256" s="491" t="s">
        <v>326</v>
      </c>
      <c r="K256" s="491" t="s">
        <v>326</v>
      </c>
      <c r="L256" s="491" t="s">
        <v>326</v>
      </c>
      <c r="M256" s="491" t="s">
        <v>326</v>
      </c>
      <c r="N256" s="491" t="s">
        <v>326</v>
      </c>
      <c r="O256" s="491" t="s">
        <v>326</v>
      </c>
      <c r="P256" s="491" t="s">
        <v>326</v>
      </c>
      <c r="Q256" s="491" t="s">
        <v>326</v>
      </c>
      <c r="R256" s="491" t="s">
        <v>326</v>
      </c>
      <c r="S256" s="491" t="s">
        <v>326</v>
      </c>
      <c r="T256" s="491" t="s">
        <v>326</v>
      </c>
      <c r="U256" s="491" t="s">
        <v>326</v>
      </c>
      <c r="V256" s="491" t="s">
        <v>326</v>
      </c>
      <c r="W256" s="491" t="s">
        <v>326</v>
      </c>
      <c r="X256" s="491" t="s">
        <v>326</v>
      </c>
      <c r="Y256" s="491" t="s">
        <v>326</v>
      </c>
      <c r="Z256" s="491" t="s">
        <v>326</v>
      </c>
      <c r="AA256" s="491" t="s">
        <v>326</v>
      </c>
      <c r="AB256" s="491" t="s">
        <v>326</v>
      </c>
      <c r="AC256" s="491" t="s">
        <v>326</v>
      </c>
      <c r="AD256" s="491" t="s">
        <v>326</v>
      </c>
      <c r="AE256" s="491" t="s">
        <v>326</v>
      </c>
      <c r="AF256" s="491" t="s">
        <v>326</v>
      </c>
      <c r="AG256" s="491" t="s">
        <v>326</v>
      </c>
      <c r="AH256" s="491" t="s">
        <v>326</v>
      </c>
      <c r="AI256" s="491" t="s">
        <v>326</v>
      </c>
      <c r="AJ256" s="491" t="s">
        <v>326</v>
      </c>
      <c r="AK256" s="491" t="s">
        <v>326</v>
      </c>
      <c r="AL256" s="491" t="s">
        <v>326</v>
      </c>
      <c r="AM256" s="491" t="s">
        <v>326</v>
      </c>
      <c r="AN256" s="491" t="s">
        <v>326</v>
      </c>
      <c r="AO256" s="491" t="s">
        <v>326</v>
      </c>
      <c r="AP256" s="491" t="s">
        <v>326</v>
      </c>
      <c r="AQ256" s="491" t="s">
        <v>326</v>
      </c>
      <c r="AR256" s="491" t="s">
        <v>326</v>
      </c>
      <c r="AS256" s="491" t="s">
        <v>326</v>
      </c>
      <c r="AT256" s="491" t="s">
        <v>326</v>
      </c>
      <c r="AU256" s="491" t="s">
        <v>326</v>
      </c>
      <c r="AV256" s="491" t="s">
        <v>326</v>
      </c>
      <c r="AW256" s="491" t="s">
        <v>326</v>
      </c>
      <c r="AX256" s="491" t="s">
        <v>326</v>
      </c>
      <c r="AY256" s="491" t="s">
        <v>326</v>
      </c>
      <c r="AZ256" s="491" t="s">
        <v>326</v>
      </c>
      <c r="BA256" s="491" t="s">
        <v>326</v>
      </c>
      <c r="BB256" s="491" t="s">
        <v>326</v>
      </c>
      <c r="BC256" s="491" t="s">
        <v>326</v>
      </c>
      <c r="BD256" s="491" t="s">
        <v>326</v>
      </c>
      <c r="BE256" s="491" t="s">
        <v>326</v>
      </c>
      <c r="BF256" s="491" t="s">
        <v>326</v>
      </c>
      <c r="BG256" s="491" t="s">
        <v>326</v>
      </c>
      <c r="BH256" s="491" t="s">
        <v>326</v>
      </c>
      <c r="BI256" s="491" t="s">
        <v>326</v>
      </c>
      <c r="BJ256" s="491" t="s">
        <v>326</v>
      </c>
      <c r="BK256" s="491" t="s">
        <v>326</v>
      </c>
      <c r="BL256" s="491" t="s">
        <v>326</v>
      </c>
      <c r="BM256" s="491" t="s">
        <v>326</v>
      </c>
      <c r="BN256" s="491" t="s">
        <v>326</v>
      </c>
      <c r="BO256" s="491" t="s">
        <v>326</v>
      </c>
      <c r="BP256" s="491" t="s">
        <v>326</v>
      </c>
      <c r="BQ256" s="491" t="s">
        <v>326</v>
      </c>
      <c r="BR256" s="491" t="s">
        <v>326</v>
      </c>
      <c r="BS256" s="491" t="s">
        <v>326</v>
      </c>
      <c r="BT256" s="491" t="s">
        <v>326</v>
      </c>
      <c r="BU256" s="491" t="s">
        <v>326</v>
      </c>
      <c r="BV256" s="491" t="s">
        <v>326</v>
      </c>
      <c r="BW256" s="491" t="s">
        <v>326</v>
      </c>
      <c r="CE256" s="8" t="s">
        <v>326</v>
      </c>
      <c r="CF256" s="491" t="s">
        <v>326</v>
      </c>
    </row>
    <row r="257" spans="1:84">
      <c r="A257" s="8" t="s">
        <v>326</v>
      </c>
      <c r="B257" s="8" t="s">
        <v>326</v>
      </c>
      <c r="C257" s="8" t="s">
        <v>326</v>
      </c>
      <c r="D257" s="491" t="s">
        <v>326</v>
      </c>
      <c r="E257" s="491" t="s">
        <v>326</v>
      </c>
      <c r="F257" s="491" t="s">
        <v>326</v>
      </c>
      <c r="G257" s="491" t="s">
        <v>326</v>
      </c>
      <c r="H257" s="491" t="s">
        <v>326</v>
      </c>
      <c r="I257" s="491" t="s">
        <v>326</v>
      </c>
      <c r="J257" s="491" t="s">
        <v>326</v>
      </c>
      <c r="K257" s="491" t="s">
        <v>326</v>
      </c>
      <c r="L257" s="491" t="s">
        <v>326</v>
      </c>
      <c r="M257" s="491" t="s">
        <v>326</v>
      </c>
      <c r="N257" s="491" t="s">
        <v>326</v>
      </c>
      <c r="O257" s="491" t="s">
        <v>326</v>
      </c>
      <c r="P257" s="491" t="s">
        <v>326</v>
      </c>
      <c r="Q257" s="491" t="s">
        <v>326</v>
      </c>
      <c r="R257" s="491" t="s">
        <v>326</v>
      </c>
      <c r="S257" s="491" t="s">
        <v>326</v>
      </c>
      <c r="T257" s="491" t="s">
        <v>326</v>
      </c>
      <c r="U257" s="491" t="s">
        <v>326</v>
      </c>
      <c r="V257" s="491" t="s">
        <v>326</v>
      </c>
      <c r="W257" s="491" t="s">
        <v>326</v>
      </c>
      <c r="X257" s="491" t="s">
        <v>326</v>
      </c>
      <c r="Y257" s="491" t="s">
        <v>326</v>
      </c>
      <c r="Z257" s="491" t="s">
        <v>326</v>
      </c>
      <c r="AA257" s="491" t="s">
        <v>326</v>
      </c>
      <c r="AB257" s="491" t="s">
        <v>326</v>
      </c>
      <c r="AC257" s="491" t="s">
        <v>326</v>
      </c>
      <c r="AD257" s="491" t="s">
        <v>326</v>
      </c>
      <c r="AE257" s="491" t="s">
        <v>326</v>
      </c>
      <c r="AF257" s="491" t="s">
        <v>326</v>
      </c>
      <c r="AG257" s="491" t="s">
        <v>326</v>
      </c>
      <c r="AH257" s="491" t="s">
        <v>326</v>
      </c>
      <c r="AI257" s="491" t="s">
        <v>326</v>
      </c>
      <c r="AJ257" s="491" t="s">
        <v>326</v>
      </c>
      <c r="AK257" s="491" t="s">
        <v>326</v>
      </c>
      <c r="AL257" s="491" t="s">
        <v>326</v>
      </c>
      <c r="AM257" s="491" t="s">
        <v>326</v>
      </c>
      <c r="AN257" s="491" t="s">
        <v>326</v>
      </c>
      <c r="AO257" s="491" t="s">
        <v>326</v>
      </c>
      <c r="AP257" s="491" t="s">
        <v>326</v>
      </c>
      <c r="AQ257" s="491" t="s">
        <v>326</v>
      </c>
      <c r="AR257" s="491" t="s">
        <v>326</v>
      </c>
      <c r="AS257" s="491" t="s">
        <v>326</v>
      </c>
      <c r="AT257" s="491" t="s">
        <v>326</v>
      </c>
      <c r="AU257" s="491" t="s">
        <v>326</v>
      </c>
      <c r="AV257" s="491" t="s">
        <v>326</v>
      </c>
      <c r="AW257" s="491" t="s">
        <v>326</v>
      </c>
      <c r="AX257" s="491" t="s">
        <v>326</v>
      </c>
      <c r="AY257" s="491" t="s">
        <v>326</v>
      </c>
      <c r="AZ257" s="491" t="s">
        <v>326</v>
      </c>
      <c r="BA257" s="491" t="s">
        <v>326</v>
      </c>
      <c r="BB257" s="491" t="s">
        <v>326</v>
      </c>
      <c r="BC257" s="491" t="s">
        <v>326</v>
      </c>
      <c r="BD257" s="491" t="s">
        <v>326</v>
      </c>
      <c r="BE257" s="491" t="s">
        <v>326</v>
      </c>
      <c r="BF257" s="491" t="s">
        <v>326</v>
      </c>
      <c r="BG257" s="491" t="s">
        <v>326</v>
      </c>
      <c r="BH257" s="491" t="s">
        <v>326</v>
      </c>
      <c r="BI257" s="491" t="s">
        <v>326</v>
      </c>
      <c r="BJ257" s="491" t="s">
        <v>326</v>
      </c>
      <c r="BK257" s="491" t="s">
        <v>326</v>
      </c>
      <c r="BL257" s="491" t="s">
        <v>326</v>
      </c>
      <c r="BM257" s="491" t="s">
        <v>326</v>
      </c>
      <c r="BN257" s="491" t="s">
        <v>326</v>
      </c>
      <c r="BO257" s="491" t="s">
        <v>326</v>
      </c>
      <c r="BP257" s="491" t="s">
        <v>326</v>
      </c>
      <c r="BQ257" s="491" t="s">
        <v>326</v>
      </c>
      <c r="BR257" s="491" t="s">
        <v>326</v>
      </c>
      <c r="BS257" s="491" t="s">
        <v>326</v>
      </c>
      <c r="BT257" s="491" t="s">
        <v>326</v>
      </c>
      <c r="BU257" s="491" t="s">
        <v>326</v>
      </c>
      <c r="BV257" s="491" t="s">
        <v>326</v>
      </c>
      <c r="BW257" s="491" t="s">
        <v>326</v>
      </c>
      <c r="CE257" s="8" t="s">
        <v>326</v>
      </c>
      <c r="CF257" s="491" t="s">
        <v>326</v>
      </c>
    </row>
    <row r="258" spans="1:84">
      <c r="A258" s="8" t="s">
        <v>326</v>
      </c>
      <c r="B258" s="8" t="s">
        <v>326</v>
      </c>
      <c r="C258" s="8" t="s">
        <v>326</v>
      </c>
      <c r="D258" s="491" t="s">
        <v>326</v>
      </c>
      <c r="E258" s="491" t="s">
        <v>326</v>
      </c>
      <c r="F258" s="491" t="s">
        <v>326</v>
      </c>
      <c r="G258" s="491" t="s">
        <v>326</v>
      </c>
      <c r="H258" s="491" t="s">
        <v>326</v>
      </c>
      <c r="I258" s="491" t="s">
        <v>326</v>
      </c>
      <c r="J258" s="491" t="s">
        <v>326</v>
      </c>
      <c r="K258" s="491" t="s">
        <v>326</v>
      </c>
      <c r="L258" s="491" t="s">
        <v>326</v>
      </c>
      <c r="M258" s="491" t="s">
        <v>326</v>
      </c>
      <c r="N258" s="491" t="s">
        <v>326</v>
      </c>
      <c r="O258" s="491" t="s">
        <v>326</v>
      </c>
      <c r="P258" s="491" t="s">
        <v>326</v>
      </c>
      <c r="Q258" s="491" t="s">
        <v>326</v>
      </c>
      <c r="R258" s="491" t="s">
        <v>326</v>
      </c>
      <c r="S258" s="491" t="s">
        <v>326</v>
      </c>
      <c r="T258" s="491" t="s">
        <v>326</v>
      </c>
      <c r="U258" s="491" t="s">
        <v>326</v>
      </c>
      <c r="V258" s="491" t="s">
        <v>326</v>
      </c>
      <c r="W258" s="491" t="s">
        <v>326</v>
      </c>
      <c r="X258" s="491" t="s">
        <v>326</v>
      </c>
      <c r="Y258" s="491" t="s">
        <v>326</v>
      </c>
      <c r="Z258" s="491" t="s">
        <v>326</v>
      </c>
      <c r="AA258" s="491" t="s">
        <v>326</v>
      </c>
      <c r="AB258" s="491" t="s">
        <v>326</v>
      </c>
      <c r="AC258" s="491" t="s">
        <v>326</v>
      </c>
      <c r="AD258" s="491" t="s">
        <v>326</v>
      </c>
      <c r="AE258" s="491" t="s">
        <v>326</v>
      </c>
      <c r="AF258" s="491" t="s">
        <v>326</v>
      </c>
      <c r="AG258" s="491" t="s">
        <v>326</v>
      </c>
      <c r="AH258" s="491" t="s">
        <v>326</v>
      </c>
      <c r="AI258" s="491" t="s">
        <v>326</v>
      </c>
      <c r="AJ258" s="491" t="s">
        <v>326</v>
      </c>
      <c r="AK258" s="491" t="s">
        <v>326</v>
      </c>
      <c r="AL258" s="491" t="s">
        <v>326</v>
      </c>
      <c r="AM258" s="491" t="s">
        <v>326</v>
      </c>
      <c r="AN258" s="491" t="s">
        <v>326</v>
      </c>
      <c r="AO258" s="491" t="s">
        <v>326</v>
      </c>
      <c r="AP258" s="491" t="s">
        <v>326</v>
      </c>
      <c r="AQ258" s="491" t="s">
        <v>326</v>
      </c>
      <c r="AR258" s="491" t="s">
        <v>326</v>
      </c>
      <c r="AS258" s="491" t="s">
        <v>326</v>
      </c>
      <c r="AT258" s="491" t="s">
        <v>326</v>
      </c>
      <c r="AU258" s="491" t="s">
        <v>326</v>
      </c>
      <c r="AV258" s="491" t="s">
        <v>326</v>
      </c>
      <c r="AW258" s="491" t="s">
        <v>326</v>
      </c>
      <c r="AX258" s="491" t="s">
        <v>326</v>
      </c>
      <c r="AY258" s="491" t="s">
        <v>326</v>
      </c>
      <c r="AZ258" s="491" t="s">
        <v>326</v>
      </c>
      <c r="BA258" s="491" t="s">
        <v>326</v>
      </c>
      <c r="BB258" s="491" t="s">
        <v>326</v>
      </c>
      <c r="BC258" s="491" t="s">
        <v>326</v>
      </c>
      <c r="BD258" s="491" t="s">
        <v>326</v>
      </c>
      <c r="BE258" s="491" t="s">
        <v>326</v>
      </c>
      <c r="BF258" s="491" t="s">
        <v>326</v>
      </c>
      <c r="BG258" s="491" t="s">
        <v>326</v>
      </c>
      <c r="BH258" s="491" t="s">
        <v>326</v>
      </c>
      <c r="BI258" s="491" t="s">
        <v>326</v>
      </c>
      <c r="BJ258" s="491" t="s">
        <v>326</v>
      </c>
      <c r="BK258" s="491" t="s">
        <v>326</v>
      </c>
      <c r="BL258" s="491" t="s">
        <v>326</v>
      </c>
      <c r="BM258" s="491" t="s">
        <v>326</v>
      </c>
      <c r="BN258" s="491" t="s">
        <v>326</v>
      </c>
      <c r="BO258" s="491" t="s">
        <v>326</v>
      </c>
      <c r="BP258" s="491" t="s">
        <v>326</v>
      </c>
      <c r="BQ258" s="491" t="s">
        <v>326</v>
      </c>
      <c r="BR258" s="491" t="s">
        <v>326</v>
      </c>
      <c r="BS258" s="491" t="s">
        <v>326</v>
      </c>
      <c r="BT258" s="491" t="s">
        <v>326</v>
      </c>
      <c r="BU258" s="491" t="s">
        <v>326</v>
      </c>
      <c r="BV258" s="491" t="s">
        <v>326</v>
      </c>
      <c r="BW258" s="491" t="s">
        <v>326</v>
      </c>
      <c r="CE258" s="8" t="s">
        <v>326</v>
      </c>
      <c r="CF258" s="491" t="s">
        <v>326</v>
      </c>
    </row>
    <row r="259" spans="1:84">
      <c r="A259" s="8" t="s">
        <v>326</v>
      </c>
      <c r="B259" s="8" t="s">
        <v>326</v>
      </c>
      <c r="C259" s="8" t="s">
        <v>326</v>
      </c>
      <c r="D259" s="491" t="s">
        <v>326</v>
      </c>
      <c r="E259" s="491" t="s">
        <v>326</v>
      </c>
      <c r="F259" s="491" t="s">
        <v>326</v>
      </c>
      <c r="G259" s="491" t="s">
        <v>326</v>
      </c>
      <c r="H259" s="491" t="s">
        <v>326</v>
      </c>
      <c r="I259" s="491" t="s">
        <v>326</v>
      </c>
      <c r="J259" s="491" t="s">
        <v>326</v>
      </c>
      <c r="K259" s="491" t="s">
        <v>326</v>
      </c>
      <c r="L259" s="491" t="s">
        <v>326</v>
      </c>
      <c r="M259" s="491" t="s">
        <v>326</v>
      </c>
      <c r="N259" s="491" t="s">
        <v>326</v>
      </c>
      <c r="O259" s="491" t="s">
        <v>326</v>
      </c>
      <c r="P259" s="491" t="s">
        <v>326</v>
      </c>
      <c r="Q259" s="491" t="s">
        <v>326</v>
      </c>
      <c r="R259" s="491" t="s">
        <v>326</v>
      </c>
      <c r="S259" s="491" t="s">
        <v>326</v>
      </c>
      <c r="T259" s="491" t="s">
        <v>326</v>
      </c>
      <c r="U259" s="491" t="s">
        <v>326</v>
      </c>
      <c r="V259" s="491" t="s">
        <v>326</v>
      </c>
      <c r="W259" s="491" t="s">
        <v>326</v>
      </c>
      <c r="X259" s="491" t="s">
        <v>326</v>
      </c>
      <c r="Y259" s="491" t="s">
        <v>326</v>
      </c>
      <c r="Z259" s="491" t="s">
        <v>326</v>
      </c>
      <c r="AA259" s="491" t="s">
        <v>326</v>
      </c>
      <c r="AB259" s="491" t="s">
        <v>326</v>
      </c>
      <c r="AC259" s="491" t="s">
        <v>326</v>
      </c>
      <c r="AD259" s="491" t="s">
        <v>326</v>
      </c>
      <c r="AE259" s="491" t="s">
        <v>326</v>
      </c>
      <c r="AF259" s="491" t="s">
        <v>326</v>
      </c>
      <c r="AG259" s="491" t="s">
        <v>326</v>
      </c>
      <c r="AH259" s="491" t="s">
        <v>326</v>
      </c>
      <c r="AI259" s="491" t="s">
        <v>326</v>
      </c>
      <c r="AJ259" s="491" t="s">
        <v>326</v>
      </c>
      <c r="AK259" s="491" t="s">
        <v>326</v>
      </c>
      <c r="AL259" s="491" t="s">
        <v>326</v>
      </c>
      <c r="AM259" s="491" t="s">
        <v>326</v>
      </c>
      <c r="AN259" s="491" t="s">
        <v>326</v>
      </c>
      <c r="AO259" s="491" t="s">
        <v>326</v>
      </c>
      <c r="AP259" s="491" t="s">
        <v>326</v>
      </c>
      <c r="AQ259" s="491" t="s">
        <v>326</v>
      </c>
      <c r="AR259" s="491" t="s">
        <v>326</v>
      </c>
      <c r="AS259" s="491" t="s">
        <v>326</v>
      </c>
      <c r="AT259" s="491" t="s">
        <v>326</v>
      </c>
      <c r="AU259" s="491" t="s">
        <v>326</v>
      </c>
      <c r="AV259" s="491" t="s">
        <v>326</v>
      </c>
      <c r="AW259" s="491" t="s">
        <v>326</v>
      </c>
      <c r="AX259" s="491" t="s">
        <v>326</v>
      </c>
      <c r="AY259" s="491" t="s">
        <v>326</v>
      </c>
      <c r="AZ259" s="491" t="s">
        <v>326</v>
      </c>
      <c r="BA259" s="491" t="s">
        <v>326</v>
      </c>
      <c r="BB259" s="491" t="s">
        <v>326</v>
      </c>
      <c r="BC259" s="491" t="s">
        <v>326</v>
      </c>
      <c r="BD259" s="491" t="s">
        <v>326</v>
      </c>
      <c r="BE259" s="491" t="s">
        <v>326</v>
      </c>
      <c r="BF259" s="491" t="s">
        <v>326</v>
      </c>
      <c r="BG259" s="491" t="s">
        <v>326</v>
      </c>
      <c r="BH259" s="491" t="s">
        <v>326</v>
      </c>
      <c r="BI259" s="491" t="s">
        <v>326</v>
      </c>
      <c r="BJ259" s="491" t="s">
        <v>326</v>
      </c>
      <c r="BK259" s="491" t="s">
        <v>326</v>
      </c>
      <c r="BL259" s="491" t="s">
        <v>326</v>
      </c>
      <c r="BM259" s="491" t="s">
        <v>326</v>
      </c>
      <c r="BN259" s="491" t="s">
        <v>326</v>
      </c>
      <c r="BO259" s="491" t="s">
        <v>326</v>
      </c>
      <c r="BP259" s="491" t="s">
        <v>326</v>
      </c>
      <c r="BQ259" s="491" t="s">
        <v>326</v>
      </c>
      <c r="BR259" s="491" t="s">
        <v>326</v>
      </c>
      <c r="BS259" s="491" t="s">
        <v>326</v>
      </c>
      <c r="BT259" s="491" t="s">
        <v>326</v>
      </c>
      <c r="BU259" s="491" t="s">
        <v>326</v>
      </c>
      <c r="BV259" s="491" t="s">
        <v>326</v>
      </c>
      <c r="BW259" s="491" t="s">
        <v>326</v>
      </c>
      <c r="CE259" s="8" t="s">
        <v>326</v>
      </c>
      <c r="CF259" s="491" t="s">
        <v>326</v>
      </c>
    </row>
    <row r="260" spans="1:84">
      <c r="A260" s="8" t="s">
        <v>326</v>
      </c>
      <c r="B260" s="8" t="s">
        <v>326</v>
      </c>
      <c r="C260" s="8" t="s">
        <v>326</v>
      </c>
      <c r="D260" s="491" t="s">
        <v>326</v>
      </c>
      <c r="E260" s="491" t="s">
        <v>326</v>
      </c>
      <c r="F260" s="491" t="s">
        <v>326</v>
      </c>
      <c r="G260" s="491" t="s">
        <v>326</v>
      </c>
      <c r="H260" s="491" t="s">
        <v>326</v>
      </c>
      <c r="I260" s="491" t="s">
        <v>326</v>
      </c>
      <c r="J260" s="491" t="s">
        <v>326</v>
      </c>
      <c r="K260" s="491" t="s">
        <v>326</v>
      </c>
      <c r="L260" s="491" t="s">
        <v>326</v>
      </c>
      <c r="M260" s="491" t="s">
        <v>326</v>
      </c>
      <c r="N260" s="491" t="s">
        <v>326</v>
      </c>
      <c r="O260" s="491" t="s">
        <v>326</v>
      </c>
      <c r="P260" s="491" t="s">
        <v>326</v>
      </c>
      <c r="Q260" s="491" t="s">
        <v>326</v>
      </c>
      <c r="R260" s="491" t="s">
        <v>326</v>
      </c>
      <c r="S260" s="491" t="s">
        <v>326</v>
      </c>
      <c r="T260" s="491" t="s">
        <v>326</v>
      </c>
      <c r="U260" s="491" t="s">
        <v>326</v>
      </c>
      <c r="V260" s="491" t="s">
        <v>326</v>
      </c>
      <c r="W260" s="491" t="s">
        <v>326</v>
      </c>
      <c r="X260" s="491" t="s">
        <v>326</v>
      </c>
      <c r="Y260" s="491" t="s">
        <v>326</v>
      </c>
      <c r="Z260" s="491" t="s">
        <v>326</v>
      </c>
      <c r="AA260" s="491" t="s">
        <v>326</v>
      </c>
      <c r="AB260" s="491" t="s">
        <v>326</v>
      </c>
      <c r="AC260" s="491" t="s">
        <v>326</v>
      </c>
      <c r="AD260" s="491" t="s">
        <v>326</v>
      </c>
      <c r="AE260" s="491" t="s">
        <v>326</v>
      </c>
      <c r="AF260" s="491" t="s">
        <v>326</v>
      </c>
      <c r="AG260" s="491" t="s">
        <v>326</v>
      </c>
      <c r="AH260" s="491" t="s">
        <v>326</v>
      </c>
      <c r="AI260" s="491" t="s">
        <v>326</v>
      </c>
      <c r="AJ260" s="491" t="s">
        <v>326</v>
      </c>
      <c r="AK260" s="491" t="s">
        <v>326</v>
      </c>
      <c r="AL260" s="491" t="s">
        <v>326</v>
      </c>
      <c r="AM260" s="491" t="s">
        <v>326</v>
      </c>
      <c r="AN260" s="491" t="s">
        <v>326</v>
      </c>
      <c r="AO260" s="491" t="s">
        <v>326</v>
      </c>
      <c r="AP260" s="491" t="s">
        <v>326</v>
      </c>
      <c r="AQ260" s="491" t="s">
        <v>326</v>
      </c>
      <c r="AR260" s="491" t="s">
        <v>326</v>
      </c>
      <c r="AS260" s="491" t="s">
        <v>326</v>
      </c>
      <c r="AT260" s="491" t="s">
        <v>326</v>
      </c>
      <c r="AU260" s="491" t="s">
        <v>326</v>
      </c>
      <c r="AV260" s="491" t="s">
        <v>326</v>
      </c>
      <c r="AW260" s="491" t="s">
        <v>326</v>
      </c>
      <c r="AX260" s="491" t="s">
        <v>326</v>
      </c>
      <c r="AY260" s="491" t="s">
        <v>326</v>
      </c>
      <c r="AZ260" s="491" t="s">
        <v>326</v>
      </c>
      <c r="BA260" s="491" t="s">
        <v>326</v>
      </c>
      <c r="BB260" s="491" t="s">
        <v>326</v>
      </c>
      <c r="BC260" s="491" t="s">
        <v>326</v>
      </c>
      <c r="BD260" s="491" t="s">
        <v>326</v>
      </c>
      <c r="BE260" s="491" t="s">
        <v>326</v>
      </c>
      <c r="BF260" s="491" t="s">
        <v>326</v>
      </c>
      <c r="BG260" s="491" t="s">
        <v>326</v>
      </c>
      <c r="BH260" s="491" t="s">
        <v>326</v>
      </c>
      <c r="BI260" s="491" t="s">
        <v>326</v>
      </c>
      <c r="BJ260" s="491" t="s">
        <v>326</v>
      </c>
      <c r="BK260" s="491" t="s">
        <v>326</v>
      </c>
      <c r="BL260" s="491" t="s">
        <v>326</v>
      </c>
      <c r="BM260" s="491" t="s">
        <v>326</v>
      </c>
      <c r="BN260" s="491" t="s">
        <v>326</v>
      </c>
      <c r="BO260" s="491" t="s">
        <v>326</v>
      </c>
      <c r="BP260" s="491" t="s">
        <v>326</v>
      </c>
      <c r="BQ260" s="491" t="s">
        <v>326</v>
      </c>
      <c r="BR260" s="491" t="s">
        <v>326</v>
      </c>
      <c r="BS260" s="491" t="s">
        <v>326</v>
      </c>
      <c r="BT260" s="491" t="s">
        <v>326</v>
      </c>
      <c r="BU260" s="491" t="s">
        <v>326</v>
      </c>
      <c r="BV260" s="491" t="s">
        <v>326</v>
      </c>
      <c r="BW260" s="491" t="s">
        <v>326</v>
      </c>
      <c r="CE260" s="8" t="s">
        <v>326</v>
      </c>
      <c r="CF260" s="491" t="s">
        <v>326</v>
      </c>
    </row>
    <row r="261" spans="1:84">
      <c r="A261" s="8" t="s">
        <v>326</v>
      </c>
      <c r="B261" s="8" t="s">
        <v>326</v>
      </c>
      <c r="C261" s="8" t="s">
        <v>326</v>
      </c>
      <c r="D261" s="491" t="s">
        <v>326</v>
      </c>
      <c r="E261" s="491" t="s">
        <v>326</v>
      </c>
      <c r="F261" s="491" t="s">
        <v>326</v>
      </c>
      <c r="G261" s="491" t="s">
        <v>326</v>
      </c>
      <c r="H261" s="491" t="s">
        <v>326</v>
      </c>
      <c r="I261" s="491" t="s">
        <v>326</v>
      </c>
      <c r="J261" s="491" t="s">
        <v>326</v>
      </c>
      <c r="K261" s="491" t="s">
        <v>326</v>
      </c>
      <c r="L261" s="491" t="s">
        <v>326</v>
      </c>
      <c r="M261" s="491" t="s">
        <v>326</v>
      </c>
      <c r="N261" s="491" t="s">
        <v>326</v>
      </c>
      <c r="O261" s="491" t="s">
        <v>326</v>
      </c>
      <c r="P261" s="491" t="s">
        <v>326</v>
      </c>
      <c r="Q261" s="491" t="s">
        <v>326</v>
      </c>
      <c r="R261" s="491" t="s">
        <v>326</v>
      </c>
      <c r="S261" s="491" t="s">
        <v>326</v>
      </c>
      <c r="T261" s="491" t="s">
        <v>326</v>
      </c>
      <c r="U261" s="491" t="s">
        <v>326</v>
      </c>
      <c r="V261" s="491" t="s">
        <v>326</v>
      </c>
      <c r="W261" s="491" t="s">
        <v>326</v>
      </c>
      <c r="X261" s="491" t="s">
        <v>326</v>
      </c>
      <c r="Y261" s="491" t="s">
        <v>326</v>
      </c>
      <c r="Z261" s="491" t="s">
        <v>326</v>
      </c>
      <c r="AA261" s="491" t="s">
        <v>326</v>
      </c>
      <c r="AB261" s="491" t="s">
        <v>326</v>
      </c>
      <c r="AC261" s="491" t="s">
        <v>326</v>
      </c>
      <c r="AD261" s="491" t="s">
        <v>326</v>
      </c>
      <c r="AE261" s="491" t="s">
        <v>326</v>
      </c>
      <c r="AF261" s="491" t="s">
        <v>326</v>
      </c>
      <c r="AG261" s="491" t="s">
        <v>326</v>
      </c>
      <c r="AH261" s="491" t="s">
        <v>326</v>
      </c>
      <c r="AI261" s="491" t="s">
        <v>326</v>
      </c>
      <c r="AJ261" s="491" t="s">
        <v>326</v>
      </c>
      <c r="AK261" s="491" t="s">
        <v>326</v>
      </c>
      <c r="AL261" s="491" t="s">
        <v>326</v>
      </c>
      <c r="AM261" s="491" t="s">
        <v>326</v>
      </c>
      <c r="AN261" s="491" t="s">
        <v>326</v>
      </c>
      <c r="AO261" s="491" t="s">
        <v>326</v>
      </c>
      <c r="AP261" s="491" t="s">
        <v>326</v>
      </c>
      <c r="AQ261" s="491" t="s">
        <v>326</v>
      </c>
      <c r="AR261" s="491" t="s">
        <v>326</v>
      </c>
      <c r="AS261" s="491" t="s">
        <v>326</v>
      </c>
      <c r="AT261" s="491" t="s">
        <v>326</v>
      </c>
      <c r="AU261" s="491" t="s">
        <v>326</v>
      </c>
      <c r="AV261" s="491" t="s">
        <v>326</v>
      </c>
      <c r="AW261" s="491" t="s">
        <v>326</v>
      </c>
      <c r="AX261" s="491" t="s">
        <v>326</v>
      </c>
      <c r="AY261" s="491" t="s">
        <v>326</v>
      </c>
      <c r="AZ261" s="491" t="s">
        <v>326</v>
      </c>
      <c r="BA261" s="491" t="s">
        <v>326</v>
      </c>
      <c r="BB261" s="491" t="s">
        <v>326</v>
      </c>
      <c r="BC261" s="491" t="s">
        <v>326</v>
      </c>
      <c r="BD261" s="491" t="s">
        <v>326</v>
      </c>
      <c r="BE261" s="491" t="s">
        <v>326</v>
      </c>
      <c r="BF261" s="491" t="s">
        <v>326</v>
      </c>
      <c r="BG261" s="491" t="s">
        <v>326</v>
      </c>
      <c r="BH261" s="491" t="s">
        <v>326</v>
      </c>
      <c r="BI261" s="491" t="s">
        <v>326</v>
      </c>
      <c r="BJ261" s="491" t="s">
        <v>326</v>
      </c>
      <c r="BK261" s="491" t="s">
        <v>326</v>
      </c>
      <c r="BL261" s="491" t="s">
        <v>326</v>
      </c>
      <c r="BM261" s="491" t="s">
        <v>326</v>
      </c>
      <c r="BN261" s="491" t="s">
        <v>326</v>
      </c>
      <c r="BO261" s="491" t="s">
        <v>326</v>
      </c>
      <c r="BP261" s="491" t="s">
        <v>326</v>
      </c>
      <c r="BQ261" s="491" t="s">
        <v>326</v>
      </c>
      <c r="BR261" s="491" t="s">
        <v>326</v>
      </c>
      <c r="BS261" s="491" t="s">
        <v>326</v>
      </c>
      <c r="BT261" s="491" t="s">
        <v>326</v>
      </c>
      <c r="BU261" s="491" t="s">
        <v>326</v>
      </c>
      <c r="BV261" s="491" t="s">
        <v>326</v>
      </c>
      <c r="BW261" s="491" t="s">
        <v>326</v>
      </c>
      <c r="CE261" s="8" t="s">
        <v>326</v>
      </c>
      <c r="CF261" s="491" t="s">
        <v>326</v>
      </c>
    </row>
    <row r="262" spans="1:84">
      <c r="A262" s="8" t="s">
        <v>326</v>
      </c>
      <c r="B262" s="8" t="s">
        <v>326</v>
      </c>
      <c r="C262" s="8" t="s">
        <v>326</v>
      </c>
      <c r="D262" s="491" t="s">
        <v>326</v>
      </c>
      <c r="E262" s="491" t="s">
        <v>326</v>
      </c>
      <c r="F262" s="491" t="s">
        <v>326</v>
      </c>
      <c r="G262" s="491" t="s">
        <v>326</v>
      </c>
      <c r="H262" s="491" t="s">
        <v>326</v>
      </c>
      <c r="I262" s="491" t="s">
        <v>326</v>
      </c>
      <c r="J262" s="491" t="s">
        <v>326</v>
      </c>
      <c r="K262" s="491" t="s">
        <v>326</v>
      </c>
      <c r="L262" s="491" t="s">
        <v>326</v>
      </c>
      <c r="M262" s="491" t="s">
        <v>326</v>
      </c>
      <c r="N262" s="491" t="s">
        <v>326</v>
      </c>
      <c r="O262" s="491" t="s">
        <v>326</v>
      </c>
      <c r="P262" s="491" t="s">
        <v>326</v>
      </c>
      <c r="Q262" s="491" t="s">
        <v>326</v>
      </c>
      <c r="R262" s="491" t="s">
        <v>326</v>
      </c>
      <c r="S262" s="491" t="s">
        <v>326</v>
      </c>
      <c r="T262" s="491" t="s">
        <v>326</v>
      </c>
      <c r="U262" s="491" t="s">
        <v>326</v>
      </c>
      <c r="V262" s="491" t="s">
        <v>326</v>
      </c>
      <c r="W262" s="491" t="s">
        <v>326</v>
      </c>
      <c r="X262" s="491" t="s">
        <v>326</v>
      </c>
      <c r="Y262" s="491" t="s">
        <v>326</v>
      </c>
      <c r="Z262" s="491" t="s">
        <v>326</v>
      </c>
      <c r="AA262" s="491" t="s">
        <v>326</v>
      </c>
      <c r="AB262" s="491" t="s">
        <v>326</v>
      </c>
      <c r="AC262" s="491" t="s">
        <v>326</v>
      </c>
      <c r="AD262" s="491" t="s">
        <v>326</v>
      </c>
      <c r="AE262" s="491" t="s">
        <v>326</v>
      </c>
      <c r="AF262" s="491" t="s">
        <v>326</v>
      </c>
      <c r="AG262" s="491" t="s">
        <v>326</v>
      </c>
      <c r="AH262" s="491" t="s">
        <v>326</v>
      </c>
      <c r="AI262" s="491" t="s">
        <v>326</v>
      </c>
      <c r="AJ262" s="491" t="s">
        <v>326</v>
      </c>
      <c r="AK262" s="491" t="s">
        <v>326</v>
      </c>
      <c r="AL262" s="491" t="s">
        <v>326</v>
      </c>
      <c r="AM262" s="491" t="s">
        <v>326</v>
      </c>
      <c r="AN262" s="491" t="s">
        <v>326</v>
      </c>
      <c r="AO262" s="491" t="s">
        <v>326</v>
      </c>
      <c r="AP262" s="491" t="s">
        <v>326</v>
      </c>
      <c r="AQ262" s="491" t="s">
        <v>326</v>
      </c>
      <c r="AR262" s="491" t="s">
        <v>326</v>
      </c>
      <c r="AS262" s="491" t="s">
        <v>326</v>
      </c>
      <c r="AT262" s="491" t="s">
        <v>326</v>
      </c>
      <c r="AU262" s="491" t="s">
        <v>326</v>
      </c>
      <c r="AV262" s="491" t="s">
        <v>326</v>
      </c>
      <c r="AW262" s="491" t="s">
        <v>326</v>
      </c>
      <c r="AX262" s="491" t="s">
        <v>326</v>
      </c>
      <c r="AY262" s="491" t="s">
        <v>326</v>
      </c>
      <c r="AZ262" s="491" t="s">
        <v>326</v>
      </c>
      <c r="BA262" s="491" t="s">
        <v>326</v>
      </c>
      <c r="BB262" s="491" t="s">
        <v>326</v>
      </c>
      <c r="BC262" s="491" t="s">
        <v>326</v>
      </c>
      <c r="BD262" s="491" t="s">
        <v>326</v>
      </c>
      <c r="BE262" s="491" t="s">
        <v>326</v>
      </c>
      <c r="BF262" s="491" t="s">
        <v>326</v>
      </c>
      <c r="BG262" s="491" t="s">
        <v>326</v>
      </c>
      <c r="BH262" s="491" t="s">
        <v>326</v>
      </c>
      <c r="BI262" s="491" t="s">
        <v>326</v>
      </c>
      <c r="BJ262" s="491" t="s">
        <v>326</v>
      </c>
      <c r="BK262" s="491" t="s">
        <v>326</v>
      </c>
      <c r="BL262" s="491" t="s">
        <v>326</v>
      </c>
      <c r="BM262" s="491" t="s">
        <v>326</v>
      </c>
      <c r="BN262" s="491" t="s">
        <v>326</v>
      </c>
      <c r="BO262" s="491" t="s">
        <v>326</v>
      </c>
      <c r="BP262" s="491" t="s">
        <v>326</v>
      </c>
      <c r="BQ262" s="491" t="s">
        <v>326</v>
      </c>
      <c r="BR262" s="491" t="s">
        <v>326</v>
      </c>
      <c r="BS262" s="491" t="s">
        <v>326</v>
      </c>
      <c r="BT262" s="491" t="s">
        <v>326</v>
      </c>
      <c r="BU262" s="491" t="s">
        <v>326</v>
      </c>
      <c r="BV262" s="491" t="s">
        <v>326</v>
      </c>
      <c r="BW262" s="491" t="s">
        <v>326</v>
      </c>
      <c r="CE262" s="8" t="s">
        <v>326</v>
      </c>
      <c r="CF262" s="491" t="s">
        <v>326</v>
      </c>
    </row>
    <row r="263" spans="1:84">
      <c r="A263" s="8" t="s">
        <v>326</v>
      </c>
      <c r="B263" s="8" t="s">
        <v>326</v>
      </c>
      <c r="C263" s="8" t="s">
        <v>326</v>
      </c>
      <c r="D263" s="491" t="s">
        <v>326</v>
      </c>
      <c r="E263" s="491" t="s">
        <v>326</v>
      </c>
      <c r="F263" s="491" t="s">
        <v>326</v>
      </c>
      <c r="G263" s="491" t="s">
        <v>326</v>
      </c>
      <c r="H263" s="491" t="s">
        <v>326</v>
      </c>
      <c r="I263" s="491" t="s">
        <v>326</v>
      </c>
      <c r="J263" s="491" t="s">
        <v>326</v>
      </c>
      <c r="K263" s="491" t="s">
        <v>326</v>
      </c>
      <c r="L263" s="491" t="s">
        <v>326</v>
      </c>
      <c r="M263" s="491" t="s">
        <v>326</v>
      </c>
      <c r="N263" s="491" t="s">
        <v>326</v>
      </c>
      <c r="O263" s="491" t="s">
        <v>326</v>
      </c>
      <c r="P263" s="491" t="s">
        <v>326</v>
      </c>
      <c r="Q263" s="491" t="s">
        <v>326</v>
      </c>
      <c r="R263" s="491" t="s">
        <v>326</v>
      </c>
      <c r="S263" s="491" t="s">
        <v>326</v>
      </c>
      <c r="T263" s="491" t="s">
        <v>326</v>
      </c>
      <c r="U263" s="491" t="s">
        <v>326</v>
      </c>
      <c r="V263" s="491" t="s">
        <v>326</v>
      </c>
      <c r="W263" s="491" t="s">
        <v>326</v>
      </c>
      <c r="X263" s="491" t="s">
        <v>326</v>
      </c>
      <c r="Y263" s="491" t="s">
        <v>326</v>
      </c>
      <c r="Z263" s="491" t="s">
        <v>326</v>
      </c>
      <c r="AA263" s="491" t="s">
        <v>326</v>
      </c>
      <c r="AB263" s="491" t="s">
        <v>326</v>
      </c>
      <c r="AC263" s="491" t="s">
        <v>326</v>
      </c>
      <c r="AD263" s="491" t="s">
        <v>326</v>
      </c>
      <c r="AE263" s="491" t="s">
        <v>326</v>
      </c>
      <c r="AF263" s="491" t="s">
        <v>326</v>
      </c>
      <c r="AG263" s="491" t="s">
        <v>326</v>
      </c>
      <c r="AH263" s="491" t="s">
        <v>326</v>
      </c>
      <c r="AI263" s="491" t="s">
        <v>326</v>
      </c>
      <c r="AJ263" s="491" t="s">
        <v>326</v>
      </c>
      <c r="AK263" s="491" t="s">
        <v>326</v>
      </c>
      <c r="AL263" s="491" t="s">
        <v>326</v>
      </c>
      <c r="AM263" s="491" t="s">
        <v>326</v>
      </c>
      <c r="AN263" s="491" t="s">
        <v>326</v>
      </c>
      <c r="AO263" s="491" t="s">
        <v>326</v>
      </c>
      <c r="AP263" s="491" t="s">
        <v>326</v>
      </c>
      <c r="AQ263" s="491" t="s">
        <v>326</v>
      </c>
      <c r="AR263" s="491" t="s">
        <v>326</v>
      </c>
      <c r="AS263" s="491" t="s">
        <v>326</v>
      </c>
      <c r="AT263" s="491" t="s">
        <v>326</v>
      </c>
      <c r="AU263" s="491" t="s">
        <v>326</v>
      </c>
      <c r="AV263" s="491" t="s">
        <v>326</v>
      </c>
      <c r="AW263" s="491" t="s">
        <v>326</v>
      </c>
      <c r="AX263" s="491" t="s">
        <v>326</v>
      </c>
      <c r="AY263" s="491" t="s">
        <v>326</v>
      </c>
      <c r="AZ263" s="491" t="s">
        <v>326</v>
      </c>
      <c r="BA263" s="491" t="s">
        <v>326</v>
      </c>
      <c r="BB263" s="491" t="s">
        <v>326</v>
      </c>
      <c r="BC263" s="491" t="s">
        <v>326</v>
      </c>
      <c r="BD263" s="491" t="s">
        <v>326</v>
      </c>
      <c r="BE263" s="491" t="s">
        <v>326</v>
      </c>
      <c r="BF263" s="491" t="s">
        <v>326</v>
      </c>
      <c r="BG263" s="491" t="s">
        <v>326</v>
      </c>
      <c r="BH263" s="491" t="s">
        <v>326</v>
      </c>
      <c r="BI263" s="491" t="s">
        <v>326</v>
      </c>
      <c r="BJ263" s="491" t="s">
        <v>326</v>
      </c>
      <c r="BK263" s="491" t="s">
        <v>326</v>
      </c>
      <c r="BL263" s="491" t="s">
        <v>326</v>
      </c>
      <c r="BM263" s="491" t="s">
        <v>326</v>
      </c>
      <c r="BN263" s="491" t="s">
        <v>326</v>
      </c>
      <c r="BO263" s="491" t="s">
        <v>326</v>
      </c>
      <c r="BP263" s="491" t="s">
        <v>326</v>
      </c>
      <c r="BQ263" s="491" t="s">
        <v>326</v>
      </c>
      <c r="BR263" s="491" t="s">
        <v>326</v>
      </c>
      <c r="BS263" s="491" t="s">
        <v>326</v>
      </c>
      <c r="BT263" s="491" t="s">
        <v>326</v>
      </c>
      <c r="BU263" s="491" t="s">
        <v>326</v>
      </c>
      <c r="BV263" s="491" t="s">
        <v>326</v>
      </c>
      <c r="BW263" s="491" t="s">
        <v>326</v>
      </c>
      <c r="CE263" s="8" t="s">
        <v>326</v>
      </c>
      <c r="CF263" s="491" t="s">
        <v>326</v>
      </c>
    </row>
    <row r="264" spans="1:84">
      <c r="A264" s="8" t="s">
        <v>326</v>
      </c>
      <c r="B264" s="8" t="s">
        <v>326</v>
      </c>
      <c r="C264" s="8" t="s">
        <v>326</v>
      </c>
      <c r="D264" s="491" t="s">
        <v>326</v>
      </c>
      <c r="E264" s="491" t="s">
        <v>326</v>
      </c>
      <c r="F264" s="491" t="s">
        <v>326</v>
      </c>
      <c r="G264" s="491" t="s">
        <v>326</v>
      </c>
      <c r="H264" s="491" t="s">
        <v>326</v>
      </c>
      <c r="I264" s="491" t="s">
        <v>326</v>
      </c>
      <c r="J264" s="491" t="s">
        <v>326</v>
      </c>
      <c r="K264" s="491" t="s">
        <v>326</v>
      </c>
      <c r="L264" s="491" t="s">
        <v>326</v>
      </c>
      <c r="M264" s="491" t="s">
        <v>326</v>
      </c>
      <c r="N264" s="491" t="s">
        <v>326</v>
      </c>
      <c r="O264" s="491" t="s">
        <v>326</v>
      </c>
      <c r="P264" s="491" t="s">
        <v>326</v>
      </c>
      <c r="Q264" s="491" t="s">
        <v>326</v>
      </c>
      <c r="R264" s="491" t="s">
        <v>326</v>
      </c>
      <c r="S264" s="491" t="s">
        <v>326</v>
      </c>
      <c r="T264" s="491" t="s">
        <v>326</v>
      </c>
      <c r="U264" s="491" t="s">
        <v>326</v>
      </c>
      <c r="V264" s="491" t="s">
        <v>326</v>
      </c>
      <c r="W264" s="491" t="s">
        <v>326</v>
      </c>
      <c r="X264" s="491" t="s">
        <v>326</v>
      </c>
      <c r="Y264" s="491" t="s">
        <v>326</v>
      </c>
      <c r="Z264" s="491" t="s">
        <v>326</v>
      </c>
      <c r="AA264" s="491" t="s">
        <v>326</v>
      </c>
      <c r="AB264" s="491" t="s">
        <v>326</v>
      </c>
      <c r="AC264" s="491" t="s">
        <v>326</v>
      </c>
      <c r="AD264" s="491" t="s">
        <v>326</v>
      </c>
      <c r="AE264" s="491" t="s">
        <v>326</v>
      </c>
      <c r="AF264" s="491" t="s">
        <v>326</v>
      </c>
      <c r="AG264" s="491" t="s">
        <v>326</v>
      </c>
      <c r="AH264" s="491" t="s">
        <v>326</v>
      </c>
      <c r="AI264" s="491" t="s">
        <v>326</v>
      </c>
      <c r="AJ264" s="491" t="s">
        <v>326</v>
      </c>
      <c r="AK264" s="491" t="s">
        <v>326</v>
      </c>
      <c r="AL264" s="491" t="s">
        <v>326</v>
      </c>
      <c r="AM264" s="491" t="s">
        <v>326</v>
      </c>
      <c r="AN264" s="491" t="s">
        <v>326</v>
      </c>
      <c r="AO264" s="491" t="s">
        <v>326</v>
      </c>
      <c r="AP264" s="491" t="s">
        <v>326</v>
      </c>
      <c r="AQ264" s="491" t="s">
        <v>326</v>
      </c>
      <c r="AR264" s="491" t="s">
        <v>326</v>
      </c>
      <c r="AS264" s="491" t="s">
        <v>326</v>
      </c>
      <c r="AT264" s="491" t="s">
        <v>326</v>
      </c>
      <c r="AU264" s="491" t="s">
        <v>326</v>
      </c>
      <c r="AV264" s="491" t="s">
        <v>326</v>
      </c>
      <c r="AW264" s="491" t="s">
        <v>326</v>
      </c>
      <c r="AX264" s="491" t="s">
        <v>326</v>
      </c>
      <c r="AY264" s="491" t="s">
        <v>326</v>
      </c>
      <c r="AZ264" s="491" t="s">
        <v>326</v>
      </c>
      <c r="BA264" s="491" t="s">
        <v>326</v>
      </c>
      <c r="BB264" s="491" t="s">
        <v>326</v>
      </c>
      <c r="BC264" s="491" t="s">
        <v>326</v>
      </c>
      <c r="BD264" s="491" t="s">
        <v>326</v>
      </c>
      <c r="BE264" s="491" t="s">
        <v>326</v>
      </c>
      <c r="BF264" s="491" t="s">
        <v>326</v>
      </c>
      <c r="BG264" s="491" t="s">
        <v>326</v>
      </c>
      <c r="BH264" s="491" t="s">
        <v>326</v>
      </c>
      <c r="BI264" s="491" t="s">
        <v>326</v>
      </c>
      <c r="BJ264" s="491" t="s">
        <v>326</v>
      </c>
      <c r="BK264" s="491" t="s">
        <v>326</v>
      </c>
      <c r="BL264" s="491" t="s">
        <v>326</v>
      </c>
      <c r="BM264" s="491" t="s">
        <v>326</v>
      </c>
      <c r="BN264" s="491" t="s">
        <v>326</v>
      </c>
      <c r="BO264" s="491" t="s">
        <v>326</v>
      </c>
      <c r="BP264" s="491" t="s">
        <v>326</v>
      </c>
      <c r="BQ264" s="491" t="s">
        <v>326</v>
      </c>
      <c r="BR264" s="491" t="s">
        <v>326</v>
      </c>
      <c r="BS264" s="491" t="s">
        <v>326</v>
      </c>
      <c r="BT264" s="491" t="s">
        <v>326</v>
      </c>
      <c r="BU264" s="491" t="s">
        <v>326</v>
      </c>
      <c r="BV264" s="491" t="s">
        <v>326</v>
      </c>
      <c r="BW264" s="491" t="s">
        <v>326</v>
      </c>
      <c r="CE264" s="8" t="s">
        <v>326</v>
      </c>
      <c r="CF264" s="491" t="s">
        <v>326</v>
      </c>
    </row>
    <row r="265" spans="1:84">
      <c r="A265" s="8" t="s">
        <v>326</v>
      </c>
      <c r="B265" s="8" t="s">
        <v>326</v>
      </c>
      <c r="C265" s="8" t="s">
        <v>326</v>
      </c>
      <c r="D265" s="491" t="s">
        <v>326</v>
      </c>
      <c r="E265" s="491" t="s">
        <v>326</v>
      </c>
      <c r="F265" s="491" t="s">
        <v>326</v>
      </c>
      <c r="G265" s="491" t="s">
        <v>326</v>
      </c>
      <c r="H265" s="491" t="s">
        <v>326</v>
      </c>
      <c r="I265" s="491" t="s">
        <v>326</v>
      </c>
      <c r="J265" s="491" t="s">
        <v>326</v>
      </c>
      <c r="K265" s="491" t="s">
        <v>326</v>
      </c>
      <c r="L265" s="491" t="s">
        <v>326</v>
      </c>
      <c r="M265" s="491" t="s">
        <v>326</v>
      </c>
      <c r="N265" s="491" t="s">
        <v>326</v>
      </c>
      <c r="O265" s="491" t="s">
        <v>326</v>
      </c>
      <c r="P265" s="491" t="s">
        <v>326</v>
      </c>
      <c r="Q265" s="491" t="s">
        <v>326</v>
      </c>
      <c r="R265" s="491" t="s">
        <v>326</v>
      </c>
      <c r="S265" s="491" t="s">
        <v>326</v>
      </c>
      <c r="T265" s="491" t="s">
        <v>326</v>
      </c>
      <c r="U265" s="491" t="s">
        <v>326</v>
      </c>
      <c r="V265" s="491" t="s">
        <v>326</v>
      </c>
      <c r="W265" s="491" t="s">
        <v>326</v>
      </c>
      <c r="X265" s="491" t="s">
        <v>326</v>
      </c>
      <c r="Y265" s="491" t="s">
        <v>326</v>
      </c>
      <c r="Z265" s="491" t="s">
        <v>326</v>
      </c>
      <c r="AA265" s="491" t="s">
        <v>326</v>
      </c>
      <c r="AB265" s="491" t="s">
        <v>326</v>
      </c>
      <c r="AC265" s="491" t="s">
        <v>326</v>
      </c>
      <c r="AD265" s="491" t="s">
        <v>326</v>
      </c>
      <c r="AE265" s="491" t="s">
        <v>326</v>
      </c>
      <c r="AF265" s="491" t="s">
        <v>326</v>
      </c>
      <c r="AG265" s="491" t="s">
        <v>326</v>
      </c>
      <c r="AH265" s="491" t="s">
        <v>326</v>
      </c>
      <c r="AI265" s="491" t="s">
        <v>326</v>
      </c>
      <c r="AJ265" s="491" t="s">
        <v>326</v>
      </c>
      <c r="AK265" s="491" t="s">
        <v>326</v>
      </c>
      <c r="AL265" s="491" t="s">
        <v>326</v>
      </c>
      <c r="AM265" s="491" t="s">
        <v>326</v>
      </c>
      <c r="AN265" s="491" t="s">
        <v>326</v>
      </c>
      <c r="AO265" s="491" t="s">
        <v>326</v>
      </c>
      <c r="AP265" s="491" t="s">
        <v>326</v>
      </c>
      <c r="AQ265" s="491" t="s">
        <v>326</v>
      </c>
      <c r="AR265" s="491" t="s">
        <v>326</v>
      </c>
      <c r="AS265" s="491" t="s">
        <v>326</v>
      </c>
      <c r="AT265" s="491" t="s">
        <v>326</v>
      </c>
      <c r="AU265" s="491" t="s">
        <v>326</v>
      </c>
      <c r="AV265" s="491" t="s">
        <v>326</v>
      </c>
      <c r="AW265" s="491" t="s">
        <v>326</v>
      </c>
      <c r="AX265" s="491" t="s">
        <v>326</v>
      </c>
      <c r="AY265" s="491" t="s">
        <v>326</v>
      </c>
      <c r="AZ265" s="491" t="s">
        <v>326</v>
      </c>
      <c r="BA265" s="491" t="s">
        <v>326</v>
      </c>
      <c r="BB265" s="491" t="s">
        <v>326</v>
      </c>
      <c r="BC265" s="491" t="s">
        <v>326</v>
      </c>
      <c r="BD265" s="491" t="s">
        <v>326</v>
      </c>
      <c r="BE265" s="491" t="s">
        <v>326</v>
      </c>
      <c r="BF265" s="491" t="s">
        <v>326</v>
      </c>
      <c r="BG265" s="491" t="s">
        <v>326</v>
      </c>
      <c r="BH265" s="491" t="s">
        <v>326</v>
      </c>
      <c r="BI265" s="491" t="s">
        <v>326</v>
      </c>
      <c r="BJ265" s="491" t="s">
        <v>326</v>
      </c>
      <c r="BK265" s="491" t="s">
        <v>326</v>
      </c>
      <c r="BL265" s="491" t="s">
        <v>326</v>
      </c>
      <c r="BM265" s="491" t="s">
        <v>326</v>
      </c>
      <c r="BN265" s="491" t="s">
        <v>326</v>
      </c>
      <c r="BO265" s="491" t="s">
        <v>326</v>
      </c>
      <c r="BP265" s="491" t="s">
        <v>326</v>
      </c>
      <c r="BQ265" s="491" t="s">
        <v>326</v>
      </c>
      <c r="BR265" s="491" t="s">
        <v>326</v>
      </c>
      <c r="BS265" s="491" t="s">
        <v>326</v>
      </c>
      <c r="BT265" s="491" t="s">
        <v>326</v>
      </c>
      <c r="BU265" s="491" t="s">
        <v>326</v>
      </c>
      <c r="BV265" s="491" t="s">
        <v>326</v>
      </c>
      <c r="BW265" s="491" t="s">
        <v>326</v>
      </c>
      <c r="CE265" s="8" t="s">
        <v>326</v>
      </c>
      <c r="CF265" s="491" t="s">
        <v>326</v>
      </c>
    </row>
    <row r="266" spans="1:84">
      <c r="A266" s="8" t="s">
        <v>326</v>
      </c>
      <c r="B266" s="8" t="s">
        <v>326</v>
      </c>
      <c r="C266" s="8" t="s">
        <v>326</v>
      </c>
      <c r="D266" s="491" t="s">
        <v>326</v>
      </c>
      <c r="E266" s="491" t="s">
        <v>326</v>
      </c>
      <c r="F266" s="491" t="s">
        <v>326</v>
      </c>
      <c r="G266" s="491" t="s">
        <v>326</v>
      </c>
      <c r="H266" s="491" t="s">
        <v>326</v>
      </c>
      <c r="I266" s="491" t="s">
        <v>326</v>
      </c>
      <c r="J266" s="491" t="s">
        <v>326</v>
      </c>
      <c r="K266" s="491" t="s">
        <v>326</v>
      </c>
      <c r="L266" s="491" t="s">
        <v>326</v>
      </c>
      <c r="M266" s="491" t="s">
        <v>326</v>
      </c>
      <c r="N266" s="491" t="s">
        <v>326</v>
      </c>
      <c r="O266" s="491" t="s">
        <v>326</v>
      </c>
      <c r="P266" s="491" t="s">
        <v>326</v>
      </c>
      <c r="Q266" s="491" t="s">
        <v>326</v>
      </c>
      <c r="R266" s="491" t="s">
        <v>326</v>
      </c>
      <c r="S266" s="491" t="s">
        <v>326</v>
      </c>
      <c r="T266" s="491" t="s">
        <v>326</v>
      </c>
      <c r="U266" s="491" t="s">
        <v>326</v>
      </c>
      <c r="V266" s="491" t="s">
        <v>326</v>
      </c>
      <c r="W266" s="491" t="s">
        <v>326</v>
      </c>
      <c r="X266" s="491" t="s">
        <v>326</v>
      </c>
      <c r="Y266" s="491" t="s">
        <v>326</v>
      </c>
      <c r="Z266" s="491" t="s">
        <v>326</v>
      </c>
      <c r="AA266" s="491" t="s">
        <v>326</v>
      </c>
      <c r="AB266" s="491" t="s">
        <v>326</v>
      </c>
      <c r="AC266" s="491" t="s">
        <v>326</v>
      </c>
      <c r="AD266" s="491" t="s">
        <v>326</v>
      </c>
      <c r="AE266" s="491" t="s">
        <v>326</v>
      </c>
      <c r="AF266" s="491" t="s">
        <v>326</v>
      </c>
      <c r="AG266" s="491" t="s">
        <v>326</v>
      </c>
      <c r="AH266" s="491" t="s">
        <v>326</v>
      </c>
      <c r="AI266" s="491" t="s">
        <v>326</v>
      </c>
      <c r="AJ266" s="491" t="s">
        <v>326</v>
      </c>
      <c r="AK266" s="491" t="s">
        <v>326</v>
      </c>
      <c r="AL266" s="491" t="s">
        <v>326</v>
      </c>
      <c r="AM266" s="491" t="s">
        <v>326</v>
      </c>
      <c r="AN266" s="491" t="s">
        <v>326</v>
      </c>
      <c r="AO266" s="491" t="s">
        <v>326</v>
      </c>
      <c r="AP266" s="491" t="s">
        <v>326</v>
      </c>
      <c r="AQ266" s="491" t="s">
        <v>326</v>
      </c>
      <c r="AR266" s="491" t="s">
        <v>326</v>
      </c>
      <c r="AS266" s="491" t="s">
        <v>326</v>
      </c>
      <c r="AT266" s="491" t="s">
        <v>326</v>
      </c>
      <c r="AU266" s="491" t="s">
        <v>326</v>
      </c>
      <c r="AV266" s="491" t="s">
        <v>326</v>
      </c>
      <c r="AW266" s="491" t="s">
        <v>326</v>
      </c>
      <c r="AX266" s="491" t="s">
        <v>326</v>
      </c>
      <c r="AY266" s="491" t="s">
        <v>326</v>
      </c>
      <c r="AZ266" s="491" t="s">
        <v>326</v>
      </c>
      <c r="BA266" s="491" t="s">
        <v>326</v>
      </c>
      <c r="BB266" s="491" t="s">
        <v>326</v>
      </c>
      <c r="BC266" s="491" t="s">
        <v>326</v>
      </c>
      <c r="BD266" s="491" t="s">
        <v>326</v>
      </c>
      <c r="BE266" s="491" t="s">
        <v>326</v>
      </c>
      <c r="BF266" s="491" t="s">
        <v>326</v>
      </c>
      <c r="BG266" s="491" t="s">
        <v>326</v>
      </c>
      <c r="BH266" s="491" t="s">
        <v>326</v>
      </c>
      <c r="BI266" s="491" t="s">
        <v>326</v>
      </c>
      <c r="BJ266" s="491" t="s">
        <v>326</v>
      </c>
      <c r="BK266" s="491" t="s">
        <v>326</v>
      </c>
      <c r="BL266" s="491" t="s">
        <v>326</v>
      </c>
      <c r="BM266" s="491" t="s">
        <v>326</v>
      </c>
      <c r="BN266" s="491" t="s">
        <v>326</v>
      </c>
      <c r="BO266" s="491" t="s">
        <v>326</v>
      </c>
      <c r="BP266" s="491" t="s">
        <v>326</v>
      </c>
      <c r="BQ266" s="491" t="s">
        <v>326</v>
      </c>
      <c r="BR266" s="491" t="s">
        <v>326</v>
      </c>
      <c r="BS266" s="491" t="s">
        <v>326</v>
      </c>
      <c r="BT266" s="491" t="s">
        <v>326</v>
      </c>
      <c r="BU266" s="491" t="s">
        <v>326</v>
      </c>
      <c r="BV266" s="491" t="s">
        <v>326</v>
      </c>
      <c r="BW266" s="491" t="s">
        <v>326</v>
      </c>
      <c r="CE266" s="8" t="s">
        <v>326</v>
      </c>
      <c r="CF266" s="491" t="s">
        <v>326</v>
      </c>
    </row>
    <row r="267" spans="1:84">
      <c r="A267" s="8" t="s">
        <v>326</v>
      </c>
      <c r="B267" s="8" t="s">
        <v>326</v>
      </c>
      <c r="C267" s="8" t="s">
        <v>326</v>
      </c>
      <c r="D267" s="491" t="s">
        <v>326</v>
      </c>
      <c r="E267" s="491" t="s">
        <v>326</v>
      </c>
      <c r="F267" s="491" t="s">
        <v>326</v>
      </c>
      <c r="G267" s="491" t="s">
        <v>326</v>
      </c>
      <c r="H267" s="491" t="s">
        <v>326</v>
      </c>
      <c r="I267" s="491" t="s">
        <v>326</v>
      </c>
      <c r="J267" s="491" t="s">
        <v>326</v>
      </c>
      <c r="K267" s="491" t="s">
        <v>326</v>
      </c>
      <c r="L267" s="491" t="s">
        <v>326</v>
      </c>
      <c r="M267" s="491" t="s">
        <v>326</v>
      </c>
      <c r="N267" s="491" t="s">
        <v>326</v>
      </c>
      <c r="O267" s="491" t="s">
        <v>326</v>
      </c>
      <c r="P267" s="491" t="s">
        <v>326</v>
      </c>
      <c r="Q267" s="491" t="s">
        <v>326</v>
      </c>
      <c r="R267" s="491" t="s">
        <v>326</v>
      </c>
      <c r="S267" s="491" t="s">
        <v>326</v>
      </c>
      <c r="T267" s="491" t="s">
        <v>326</v>
      </c>
      <c r="U267" s="491" t="s">
        <v>326</v>
      </c>
      <c r="V267" s="491" t="s">
        <v>326</v>
      </c>
      <c r="W267" s="491" t="s">
        <v>326</v>
      </c>
      <c r="X267" s="491" t="s">
        <v>326</v>
      </c>
      <c r="Y267" s="491" t="s">
        <v>326</v>
      </c>
      <c r="Z267" s="491" t="s">
        <v>326</v>
      </c>
      <c r="AA267" s="491" t="s">
        <v>326</v>
      </c>
      <c r="AB267" s="491" t="s">
        <v>326</v>
      </c>
      <c r="AC267" s="491" t="s">
        <v>326</v>
      </c>
      <c r="AD267" s="491" t="s">
        <v>326</v>
      </c>
      <c r="AE267" s="491" t="s">
        <v>326</v>
      </c>
      <c r="AF267" s="491" t="s">
        <v>326</v>
      </c>
      <c r="AG267" s="491" t="s">
        <v>326</v>
      </c>
      <c r="AH267" s="491" t="s">
        <v>326</v>
      </c>
      <c r="AI267" s="491" t="s">
        <v>326</v>
      </c>
      <c r="AJ267" s="491" t="s">
        <v>326</v>
      </c>
      <c r="AK267" s="491" t="s">
        <v>326</v>
      </c>
      <c r="AL267" s="491" t="s">
        <v>326</v>
      </c>
      <c r="AM267" s="491" t="s">
        <v>326</v>
      </c>
      <c r="AN267" s="491" t="s">
        <v>326</v>
      </c>
      <c r="AO267" s="491" t="s">
        <v>326</v>
      </c>
      <c r="AP267" s="491" t="s">
        <v>326</v>
      </c>
      <c r="AQ267" s="491" t="s">
        <v>326</v>
      </c>
      <c r="AR267" s="491" t="s">
        <v>326</v>
      </c>
      <c r="AS267" s="491" t="s">
        <v>326</v>
      </c>
      <c r="AT267" s="491" t="s">
        <v>326</v>
      </c>
      <c r="AU267" s="491" t="s">
        <v>326</v>
      </c>
      <c r="AV267" s="491" t="s">
        <v>326</v>
      </c>
      <c r="AW267" s="491" t="s">
        <v>326</v>
      </c>
      <c r="AX267" s="491" t="s">
        <v>326</v>
      </c>
      <c r="AY267" s="491" t="s">
        <v>326</v>
      </c>
      <c r="AZ267" s="491" t="s">
        <v>326</v>
      </c>
      <c r="BA267" s="491" t="s">
        <v>326</v>
      </c>
      <c r="BB267" s="491" t="s">
        <v>326</v>
      </c>
      <c r="BC267" s="491" t="s">
        <v>326</v>
      </c>
      <c r="BD267" s="491" t="s">
        <v>326</v>
      </c>
      <c r="BE267" s="491" t="s">
        <v>326</v>
      </c>
      <c r="BF267" s="491" t="s">
        <v>326</v>
      </c>
      <c r="BG267" s="491" t="s">
        <v>326</v>
      </c>
      <c r="BH267" s="491" t="s">
        <v>326</v>
      </c>
      <c r="BI267" s="491" t="s">
        <v>326</v>
      </c>
      <c r="BJ267" s="491" t="s">
        <v>326</v>
      </c>
      <c r="BK267" s="491" t="s">
        <v>326</v>
      </c>
      <c r="BL267" s="491" t="s">
        <v>326</v>
      </c>
      <c r="BM267" s="491" t="s">
        <v>326</v>
      </c>
      <c r="BN267" s="491" t="s">
        <v>326</v>
      </c>
      <c r="BO267" s="491" t="s">
        <v>326</v>
      </c>
      <c r="BP267" s="491" t="s">
        <v>326</v>
      </c>
      <c r="BQ267" s="491" t="s">
        <v>326</v>
      </c>
      <c r="BR267" s="491" t="s">
        <v>326</v>
      </c>
      <c r="BS267" s="491" t="s">
        <v>326</v>
      </c>
      <c r="BT267" s="491" t="s">
        <v>326</v>
      </c>
      <c r="BU267" s="491" t="s">
        <v>326</v>
      </c>
      <c r="BV267" s="491" t="s">
        <v>326</v>
      </c>
      <c r="BW267" s="491" t="s">
        <v>326</v>
      </c>
      <c r="CE267" s="8" t="s">
        <v>326</v>
      </c>
      <c r="CF267" s="491" t="s">
        <v>326</v>
      </c>
    </row>
    <row r="268" spans="1:84">
      <c r="A268" s="8" t="s">
        <v>326</v>
      </c>
      <c r="B268" s="8" t="s">
        <v>326</v>
      </c>
      <c r="C268" s="8" t="s">
        <v>326</v>
      </c>
      <c r="D268" s="491" t="s">
        <v>326</v>
      </c>
      <c r="E268" s="491" t="s">
        <v>326</v>
      </c>
      <c r="F268" s="491" t="s">
        <v>326</v>
      </c>
      <c r="G268" s="491" t="s">
        <v>326</v>
      </c>
      <c r="H268" s="491" t="s">
        <v>326</v>
      </c>
      <c r="I268" s="491" t="s">
        <v>326</v>
      </c>
      <c r="J268" s="491" t="s">
        <v>326</v>
      </c>
      <c r="K268" s="491" t="s">
        <v>326</v>
      </c>
      <c r="L268" s="491" t="s">
        <v>326</v>
      </c>
      <c r="M268" s="491" t="s">
        <v>326</v>
      </c>
      <c r="N268" s="491" t="s">
        <v>326</v>
      </c>
      <c r="O268" s="491" t="s">
        <v>326</v>
      </c>
      <c r="P268" s="491" t="s">
        <v>326</v>
      </c>
      <c r="Q268" s="491" t="s">
        <v>326</v>
      </c>
      <c r="R268" s="491" t="s">
        <v>326</v>
      </c>
      <c r="S268" s="491" t="s">
        <v>326</v>
      </c>
      <c r="T268" s="491" t="s">
        <v>326</v>
      </c>
      <c r="U268" s="491" t="s">
        <v>326</v>
      </c>
      <c r="V268" s="491" t="s">
        <v>326</v>
      </c>
      <c r="W268" s="491" t="s">
        <v>326</v>
      </c>
      <c r="X268" s="491" t="s">
        <v>326</v>
      </c>
      <c r="Y268" s="491" t="s">
        <v>326</v>
      </c>
      <c r="Z268" s="491" t="s">
        <v>326</v>
      </c>
      <c r="AA268" s="491" t="s">
        <v>326</v>
      </c>
      <c r="AB268" s="491" t="s">
        <v>326</v>
      </c>
      <c r="AC268" s="491" t="s">
        <v>326</v>
      </c>
      <c r="AD268" s="491" t="s">
        <v>326</v>
      </c>
      <c r="AE268" s="491" t="s">
        <v>326</v>
      </c>
      <c r="AF268" s="491" t="s">
        <v>326</v>
      </c>
      <c r="AG268" s="491" t="s">
        <v>326</v>
      </c>
      <c r="AH268" s="491" t="s">
        <v>326</v>
      </c>
      <c r="AI268" s="491" t="s">
        <v>326</v>
      </c>
      <c r="AJ268" s="491" t="s">
        <v>326</v>
      </c>
      <c r="AK268" s="491" t="s">
        <v>326</v>
      </c>
      <c r="AL268" s="491" t="s">
        <v>326</v>
      </c>
      <c r="AM268" s="491" t="s">
        <v>326</v>
      </c>
      <c r="AN268" s="491" t="s">
        <v>326</v>
      </c>
      <c r="AO268" s="491" t="s">
        <v>326</v>
      </c>
      <c r="AP268" s="491" t="s">
        <v>326</v>
      </c>
      <c r="AQ268" s="491" t="s">
        <v>326</v>
      </c>
      <c r="AR268" s="491" t="s">
        <v>326</v>
      </c>
      <c r="AS268" s="491" t="s">
        <v>326</v>
      </c>
      <c r="AT268" s="491" t="s">
        <v>326</v>
      </c>
      <c r="AU268" s="491" t="s">
        <v>326</v>
      </c>
      <c r="AV268" s="491" t="s">
        <v>326</v>
      </c>
      <c r="AW268" s="491" t="s">
        <v>326</v>
      </c>
      <c r="AX268" s="491" t="s">
        <v>326</v>
      </c>
      <c r="AY268" s="491" t="s">
        <v>326</v>
      </c>
      <c r="AZ268" s="491" t="s">
        <v>326</v>
      </c>
      <c r="BA268" s="491" t="s">
        <v>326</v>
      </c>
      <c r="BB268" s="491" t="s">
        <v>326</v>
      </c>
      <c r="BC268" s="491" t="s">
        <v>326</v>
      </c>
      <c r="BD268" s="491" t="s">
        <v>326</v>
      </c>
      <c r="BE268" s="491" t="s">
        <v>326</v>
      </c>
      <c r="BF268" s="491" t="s">
        <v>326</v>
      </c>
      <c r="BG268" s="491" t="s">
        <v>326</v>
      </c>
      <c r="BH268" s="491" t="s">
        <v>326</v>
      </c>
      <c r="BI268" s="491" t="s">
        <v>326</v>
      </c>
      <c r="BJ268" s="491" t="s">
        <v>326</v>
      </c>
      <c r="BK268" s="491" t="s">
        <v>326</v>
      </c>
      <c r="BL268" s="491" t="s">
        <v>326</v>
      </c>
      <c r="BM268" s="491" t="s">
        <v>326</v>
      </c>
      <c r="BN268" s="491" t="s">
        <v>326</v>
      </c>
      <c r="BO268" s="491" t="s">
        <v>326</v>
      </c>
      <c r="BP268" s="491" t="s">
        <v>326</v>
      </c>
      <c r="BQ268" s="491" t="s">
        <v>326</v>
      </c>
      <c r="BR268" s="491" t="s">
        <v>326</v>
      </c>
      <c r="BS268" s="491" t="s">
        <v>326</v>
      </c>
      <c r="BT268" s="491" t="s">
        <v>326</v>
      </c>
      <c r="BU268" s="491" t="s">
        <v>326</v>
      </c>
      <c r="BV268" s="491" t="s">
        <v>326</v>
      </c>
      <c r="BW268" s="491" t="s">
        <v>326</v>
      </c>
      <c r="CE268" s="8" t="s">
        <v>326</v>
      </c>
      <c r="CF268" s="491" t="s">
        <v>326</v>
      </c>
    </row>
    <row r="269" spans="1:84">
      <c r="A269" s="8" t="s">
        <v>326</v>
      </c>
      <c r="B269" s="8" t="s">
        <v>326</v>
      </c>
      <c r="C269" s="8" t="s">
        <v>326</v>
      </c>
      <c r="D269" s="491" t="s">
        <v>326</v>
      </c>
      <c r="E269" s="491" t="s">
        <v>326</v>
      </c>
      <c r="F269" s="491" t="s">
        <v>326</v>
      </c>
      <c r="G269" s="491" t="s">
        <v>326</v>
      </c>
      <c r="H269" s="491" t="s">
        <v>326</v>
      </c>
      <c r="I269" s="491" t="s">
        <v>326</v>
      </c>
      <c r="J269" s="491" t="s">
        <v>326</v>
      </c>
      <c r="K269" s="491" t="s">
        <v>326</v>
      </c>
      <c r="L269" s="491" t="s">
        <v>326</v>
      </c>
      <c r="M269" s="491" t="s">
        <v>326</v>
      </c>
      <c r="N269" s="491" t="s">
        <v>326</v>
      </c>
      <c r="O269" s="491" t="s">
        <v>326</v>
      </c>
      <c r="P269" s="491" t="s">
        <v>326</v>
      </c>
      <c r="Q269" s="491" t="s">
        <v>326</v>
      </c>
      <c r="R269" s="491" t="s">
        <v>326</v>
      </c>
      <c r="S269" s="491" t="s">
        <v>326</v>
      </c>
      <c r="T269" s="491" t="s">
        <v>326</v>
      </c>
      <c r="U269" s="491" t="s">
        <v>326</v>
      </c>
      <c r="V269" s="491" t="s">
        <v>326</v>
      </c>
      <c r="W269" s="491" t="s">
        <v>326</v>
      </c>
      <c r="X269" s="491" t="s">
        <v>326</v>
      </c>
      <c r="Y269" s="491" t="s">
        <v>326</v>
      </c>
      <c r="Z269" s="491" t="s">
        <v>326</v>
      </c>
      <c r="AA269" s="491" t="s">
        <v>326</v>
      </c>
      <c r="AB269" s="491" t="s">
        <v>326</v>
      </c>
      <c r="AC269" s="491" t="s">
        <v>326</v>
      </c>
      <c r="AD269" s="491" t="s">
        <v>326</v>
      </c>
      <c r="AE269" s="491" t="s">
        <v>326</v>
      </c>
      <c r="AF269" s="491" t="s">
        <v>326</v>
      </c>
      <c r="AG269" s="491" t="s">
        <v>326</v>
      </c>
      <c r="AH269" s="491" t="s">
        <v>326</v>
      </c>
      <c r="AI269" s="491" t="s">
        <v>326</v>
      </c>
      <c r="AJ269" s="491" t="s">
        <v>326</v>
      </c>
      <c r="AK269" s="491" t="s">
        <v>326</v>
      </c>
      <c r="AL269" s="491" t="s">
        <v>326</v>
      </c>
      <c r="AM269" s="491" t="s">
        <v>326</v>
      </c>
      <c r="AN269" s="491" t="s">
        <v>326</v>
      </c>
      <c r="AO269" s="491" t="s">
        <v>326</v>
      </c>
      <c r="AP269" s="491" t="s">
        <v>326</v>
      </c>
      <c r="AQ269" s="491" t="s">
        <v>326</v>
      </c>
      <c r="AR269" s="491" t="s">
        <v>326</v>
      </c>
      <c r="AS269" s="491" t="s">
        <v>326</v>
      </c>
      <c r="AT269" s="491" t="s">
        <v>326</v>
      </c>
      <c r="AU269" s="491" t="s">
        <v>326</v>
      </c>
      <c r="AV269" s="491" t="s">
        <v>326</v>
      </c>
      <c r="AW269" s="491" t="s">
        <v>326</v>
      </c>
      <c r="AX269" s="491" t="s">
        <v>326</v>
      </c>
      <c r="AY269" s="491" t="s">
        <v>326</v>
      </c>
      <c r="AZ269" s="491" t="s">
        <v>326</v>
      </c>
      <c r="BA269" s="491" t="s">
        <v>326</v>
      </c>
      <c r="BB269" s="491" t="s">
        <v>326</v>
      </c>
      <c r="BC269" s="491" t="s">
        <v>326</v>
      </c>
      <c r="BD269" s="491" t="s">
        <v>326</v>
      </c>
      <c r="BE269" s="491" t="s">
        <v>326</v>
      </c>
      <c r="BF269" s="491" t="s">
        <v>326</v>
      </c>
      <c r="BG269" s="491" t="s">
        <v>326</v>
      </c>
      <c r="BH269" s="491" t="s">
        <v>326</v>
      </c>
      <c r="BI269" s="491" t="s">
        <v>326</v>
      </c>
      <c r="BJ269" s="491" t="s">
        <v>326</v>
      </c>
      <c r="BK269" s="491" t="s">
        <v>326</v>
      </c>
      <c r="BL269" s="491" t="s">
        <v>326</v>
      </c>
      <c r="BM269" s="491" t="s">
        <v>326</v>
      </c>
      <c r="BN269" s="491" t="s">
        <v>326</v>
      </c>
      <c r="BO269" s="491" t="s">
        <v>326</v>
      </c>
      <c r="BP269" s="491" t="s">
        <v>326</v>
      </c>
      <c r="BQ269" s="491" t="s">
        <v>326</v>
      </c>
      <c r="BR269" s="491" t="s">
        <v>326</v>
      </c>
      <c r="BS269" s="491" t="s">
        <v>326</v>
      </c>
      <c r="BT269" s="491" t="s">
        <v>326</v>
      </c>
      <c r="BU269" s="491" t="s">
        <v>326</v>
      </c>
      <c r="BV269" s="491" t="s">
        <v>326</v>
      </c>
      <c r="BW269" s="491" t="s">
        <v>326</v>
      </c>
      <c r="CE269" s="8" t="s">
        <v>326</v>
      </c>
      <c r="CF269" s="491" t="s">
        <v>326</v>
      </c>
    </row>
    <row r="270" spans="1:84">
      <c r="A270" s="8" t="s">
        <v>326</v>
      </c>
      <c r="B270" s="8" t="s">
        <v>326</v>
      </c>
      <c r="C270" s="8" t="s">
        <v>326</v>
      </c>
      <c r="D270" s="491" t="s">
        <v>326</v>
      </c>
      <c r="E270" s="491" t="s">
        <v>326</v>
      </c>
      <c r="F270" s="491" t="s">
        <v>326</v>
      </c>
      <c r="G270" s="491" t="s">
        <v>326</v>
      </c>
      <c r="H270" s="491" t="s">
        <v>326</v>
      </c>
      <c r="I270" s="491" t="s">
        <v>326</v>
      </c>
      <c r="J270" s="491" t="s">
        <v>326</v>
      </c>
      <c r="K270" s="491" t="s">
        <v>326</v>
      </c>
      <c r="L270" s="491" t="s">
        <v>326</v>
      </c>
      <c r="M270" s="491" t="s">
        <v>326</v>
      </c>
      <c r="N270" s="491" t="s">
        <v>326</v>
      </c>
      <c r="O270" s="491" t="s">
        <v>326</v>
      </c>
      <c r="P270" s="491" t="s">
        <v>326</v>
      </c>
      <c r="Q270" s="491" t="s">
        <v>326</v>
      </c>
      <c r="R270" s="491" t="s">
        <v>326</v>
      </c>
      <c r="S270" s="491" t="s">
        <v>326</v>
      </c>
      <c r="T270" s="491" t="s">
        <v>326</v>
      </c>
      <c r="U270" s="491" t="s">
        <v>326</v>
      </c>
      <c r="V270" s="491" t="s">
        <v>326</v>
      </c>
      <c r="W270" s="491" t="s">
        <v>326</v>
      </c>
      <c r="X270" s="491" t="s">
        <v>326</v>
      </c>
      <c r="Y270" s="491" t="s">
        <v>326</v>
      </c>
      <c r="Z270" s="491" t="s">
        <v>326</v>
      </c>
      <c r="AA270" s="491" t="s">
        <v>326</v>
      </c>
      <c r="AB270" s="491" t="s">
        <v>326</v>
      </c>
      <c r="AC270" s="491" t="s">
        <v>326</v>
      </c>
      <c r="AD270" s="491" t="s">
        <v>326</v>
      </c>
      <c r="AE270" s="491" t="s">
        <v>326</v>
      </c>
      <c r="AF270" s="491" t="s">
        <v>326</v>
      </c>
      <c r="AG270" s="491" t="s">
        <v>326</v>
      </c>
      <c r="AH270" s="491" t="s">
        <v>326</v>
      </c>
      <c r="AI270" s="491" t="s">
        <v>326</v>
      </c>
      <c r="AJ270" s="491" t="s">
        <v>326</v>
      </c>
      <c r="AK270" s="491" t="s">
        <v>326</v>
      </c>
      <c r="AL270" s="491" t="s">
        <v>326</v>
      </c>
      <c r="AM270" s="491" t="s">
        <v>326</v>
      </c>
      <c r="AN270" s="491" t="s">
        <v>326</v>
      </c>
      <c r="AO270" s="491" t="s">
        <v>326</v>
      </c>
      <c r="AP270" s="491" t="s">
        <v>326</v>
      </c>
      <c r="AQ270" s="491" t="s">
        <v>326</v>
      </c>
      <c r="AR270" s="491" t="s">
        <v>326</v>
      </c>
      <c r="AS270" s="491" t="s">
        <v>326</v>
      </c>
      <c r="AT270" s="491" t="s">
        <v>326</v>
      </c>
      <c r="AU270" s="491" t="s">
        <v>326</v>
      </c>
      <c r="AV270" s="491" t="s">
        <v>326</v>
      </c>
      <c r="AW270" s="491" t="s">
        <v>326</v>
      </c>
      <c r="AX270" s="491" t="s">
        <v>326</v>
      </c>
      <c r="AY270" s="491" t="s">
        <v>326</v>
      </c>
      <c r="AZ270" s="491" t="s">
        <v>326</v>
      </c>
      <c r="BA270" s="491" t="s">
        <v>326</v>
      </c>
      <c r="BB270" s="491" t="s">
        <v>326</v>
      </c>
      <c r="BC270" s="491" t="s">
        <v>326</v>
      </c>
      <c r="BD270" s="491" t="s">
        <v>326</v>
      </c>
      <c r="BE270" s="491" t="s">
        <v>326</v>
      </c>
      <c r="BF270" s="491" t="s">
        <v>326</v>
      </c>
      <c r="BG270" s="491" t="s">
        <v>326</v>
      </c>
      <c r="BH270" s="491" t="s">
        <v>326</v>
      </c>
      <c r="BI270" s="491" t="s">
        <v>326</v>
      </c>
      <c r="BJ270" s="491" t="s">
        <v>326</v>
      </c>
      <c r="BK270" s="491" t="s">
        <v>326</v>
      </c>
      <c r="BL270" s="491" t="s">
        <v>326</v>
      </c>
      <c r="BM270" s="491" t="s">
        <v>326</v>
      </c>
      <c r="BN270" s="491" t="s">
        <v>326</v>
      </c>
      <c r="BO270" s="491" t="s">
        <v>326</v>
      </c>
      <c r="BP270" s="491" t="s">
        <v>326</v>
      </c>
      <c r="BQ270" s="491" t="s">
        <v>326</v>
      </c>
      <c r="BR270" s="491" t="s">
        <v>326</v>
      </c>
      <c r="BS270" s="491" t="s">
        <v>326</v>
      </c>
      <c r="BT270" s="491" t="s">
        <v>326</v>
      </c>
      <c r="BU270" s="491" t="s">
        <v>326</v>
      </c>
      <c r="BV270" s="491" t="s">
        <v>326</v>
      </c>
      <c r="BW270" s="491" t="s">
        <v>326</v>
      </c>
      <c r="CE270" s="8" t="s">
        <v>326</v>
      </c>
      <c r="CF270" s="491" t="s">
        <v>326</v>
      </c>
    </row>
    <row r="271" spans="1:84">
      <c r="A271" s="8" t="s">
        <v>326</v>
      </c>
      <c r="B271" s="8" t="s">
        <v>326</v>
      </c>
      <c r="C271" s="8" t="s">
        <v>326</v>
      </c>
      <c r="D271" s="491" t="s">
        <v>326</v>
      </c>
      <c r="E271" s="491" t="s">
        <v>326</v>
      </c>
      <c r="F271" s="491" t="s">
        <v>326</v>
      </c>
      <c r="G271" s="491" t="s">
        <v>326</v>
      </c>
      <c r="H271" s="491" t="s">
        <v>326</v>
      </c>
      <c r="I271" s="491" t="s">
        <v>326</v>
      </c>
      <c r="J271" s="491" t="s">
        <v>326</v>
      </c>
      <c r="K271" s="491" t="s">
        <v>326</v>
      </c>
      <c r="L271" s="491" t="s">
        <v>326</v>
      </c>
      <c r="M271" s="491" t="s">
        <v>326</v>
      </c>
      <c r="N271" s="491" t="s">
        <v>326</v>
      </c>
      <c r="O271" s="491" t="s">
        <v>326</v>
      </c>
      <c r="P271" s="491" t="s">
        <v>326</v>
      </c>
      <c r="Q271" s="491" t="s">
        <v>326</v>
      </c>
      <c r="R271" s="491" t="s">
        <v>326</v>
      </c>
      <c r="S271" s="491" t="s">
        <v>326</v>
      </c>
      <c r="T271" s="491" t="s">
        <v>326</v>
      </c>
      <c r="U271" s="491" t="s">
        <v>326</v>
      </c>
      <c r="V271" s="491" t="s">
        <v>326</v>
      </c>
      <c r="W271" s="491" t="s">
        <v>326</v>
      </c>
      <c r="X271" s="491" t="s">
        <v>326</v>
      </c>
      <c r="Y271" s="491" t="s">
        <v>326</v>
      </c>
      <c r="Z271" s="491" t="s">
        <v>326</v>
      </c>
      <c r="AA271" s="491" t="s">
        <v>326</v>
      </c>
      <c r="AB271" s="491" t="s">
        <v>326</v>
      </c>
      <c r="AC271" s="491" t="s">
        <v>326</v>
      </c>
      <c r="AD271" s="491" t="s">
        <v>326</v>
      </c>
      <c r="AE271" s="491" t="s">
        <v>326</v>
      </c>
      <c r="AF271" s="491" t="s">
        <v>326</v>
      </c>
      <c r="AG271" s="491" t="s">
        <v>326</v>
      </c>
      <c r="AH271" s="491" t="s">
        <v>326</v>
      </c>
      <c r="AI271" s="491" t="s">
        <v>326</v>
      </c>
      <c r="AJ271" s="491" t="s">
        <v>326</v>
      </c>
      <c r="AK271" s="491" t="s">
        <v>326</v>
      </c>
      <c r="AL271" s="491" t="s">
        <v>326</v>
      </c>
      <c r="AM271" s="491" t="s">
        <v>326</v>
      </c>
      <c r="AN271" s="491" t="s">
        <v>326</v>
      </c>
      <c r="AO271" s="491" t="s">
        <v>326</v>
      </c>
      <c r="AP271" s="491" t="s">
        <v>326</v>
      </c>
      <c r="AQ271" s="491" t="s">
        <v>326</v>
      </c>
      <c r="AR271" s="491" t="s">
        <v>326</v>
      </c>
      <c r="AS271" s="491" t="s">
        <v>326</v>
      </c>
      <c r="AT271" s="491" t="s">
        <v>326</v>
      </c>
      <c r="AU271" s="491" t="s">
        <v>326</v>
      </c>
      <c r="AV271" s="491" t="s">
        <v>326</v>
      </c>
      <c r="AW271" s="491" t="s">
        <v>326</v>
      </c>
      <c r="AX271" s="491" t="s">
        <v>326</v>
      </c>
      <c r="AY271" s="491" t="s">
        <v>326</v>
      </c>
      <c r="AZ271" s="491" t="s">
        <v>326</v>
      </c>
      <c r="BA271" s="491" t="s">
        <v>326</v>
      </c>
      <c r="BB271" s="491" t="s">
        <v>326</v>
      </c>
      <c r="BC271" s="491" t="s">
        <v>326</v>
      </c>
      <c r="BD271" s="491" t="s">
        <v>326</v>
      </c>
      <c r="BE271" s="491" t="s">
        <v>326</v>
      </c>
      <c r="BF271" s="491" t="s">
        <v>326</v>
      </c>
      <c r="BG271" s="491" t="s">
        <v>326</v>
      </c>
      <c r="BH271" s="491" t="s">
        <v>326</v>
      </c>
      <c r="BI271" s="491" t="s">
        <v>326</v>
      </c>
      <c r="BJ271" s="491" t="s">
        <v>326</v>
      </c>
      <c r="BK271" s="491" t="s">
        <v>326</v>
      </c>
      <c r="BL271" s="491" t="s">
        <v>326</v>
      </c>
      <c r="BM271" s="491" t="s">
        <v>326</v>
      </c>
      <c r="BN271" s="491" t="s">
        <v>326</v>
      </c>
      <c r="BO271" s="491" t="s">
        <v>326</v>
      </c>
      <c r="BP271" s="491" t="s">
        <v>326</v>
      </c>
      <c r="BQ271" s="491" t="s">
        <v>326</v>
      </c>
      <c r="BR271" s="491" t="s">
        <v>326</v>
      </c>
      <c r="BS271" s="491" t="s">
        <v>326</v>
      </c>
      <c r="BT271" s="491" t="s">
        <v>326</v>
      </c>
      <c r="BU271" s="491" t="s">
        <v>326</v>
      </c>
      <c r="BV271" s="491" t="s">
        <v>326</v>
      </c>
      <c r="BW271" s="491" t="s">
        <v>326</v>
      </c>
      <c r="CE271" s="8" t="s">
        <v>326</v>
      </c>
      <c r="CF271" s="491" t="s">
        <v>326</v>
      </c>
    </row>
    <row r="272" spans="1:84">
      <c r="A272" s="8" t="s">
        <v>326</v>
      </c>
      <c r="B272" s="8" t="s">
        <v>326</v>
      </c>
      <c r="C272" s="8" t="s">
        <v>326</v>
      </c>
      <c r="D272" s="491" t="s">
        <v>326</v>
      </c>
      <c r="E272" s="491" t="s">
        <v>326</v>
      </c>
      <c r="F272" s="491" t="s">
        <v>326</v>
      </c>
      <c r="G272" s="491" t="s">
        <v>326</v>
      </c>
      <c r="H272" s="491" t="s">
        <v>326</v>
      </c>
      <c r="I272" s="491" t="s">
        <v>326</v>
      </c>
      <c r="J272" s="491" t="s">
        <v>326</v>
      </c>
      <c r="K272" s="491" t="s">
        <v>326</v>
      </c>
      <c r="L272" s="491" t="s">
        <v>326</v>
      </c>
      <c r="M272" s="491" t="s">
        <v>326</v>
      </c>
      <c r="N272" s="491" t="s">
        <v>326</v>
      </c>
      <c r="O272" s="491" t="s">
        <v>326</v>
      </c>
      <c r="P272" s="491" t="s">
        <v>326</v>
      </c>
      <c r="Q272" s="491" t="s">
        <v>326</v>
      </c>
      <c r="R272" s="491" t="s">
        <v>326</v>
      </c>
      <c r="S272" s="491" t="s">
        <v>326</v>
      </c>
      <c r="T272" s="491" t="s">
        <v>326</v>
      </c>
      <c r="U272" s="491" t="s">
        <v>326</v>
      </c>
      <c r="V272" s="491" t="s">
        <v>326</v>
      </c>
      <c r="W272" s="491" t="s">
        <v>326</v>
      </c>
      <c r="X272" s="491" t="s">
        <v>326</v>
      </c>
      <c r="Y272" s="491" t="s">
        <v>326</v>
      </c>
      <c r="Z272" s="491" t="s">
        <v>326</v>
      </c>
      <c r="AA272" s="491" t="s">
        <v>326</v>
      </c>
      <c r="AB272" s="491" t="s">
        <v>326</v>
      </c>
      <c r="AC272" s="491" t="s">
        <v>326</v>
      </c>
      <c r="AD272" s="491" t="s">
        <v>326</v>
      </c>
      <c r="AE272" s="491" t="s">
        <v>326</v>
      </c>
      <c r="AF272" s="491" t="s">
        <v>326</v>
      </c>
      <c r="AG272" s="491" t="s">
        <v>326</v>
      </c>
      <c r="AH272" s="491" t="s">
        <v>326</v>
      </c>
      <c r="AI272" s="491" t="s">
        <v>326</v>
      </c>
      <c r="AJ272" s="491" t="s">
        <v>326</v>
      </c>
      <c r="AK272" s="491" t="s">
        <v>326</v>
      </c>
      <c r="AL272" s="491" t="s">
        <v>326</v>
      </c>
      <c r="AM272" s="491" t="s">
        <v>326</v>
      </c>
      <c r="AN272" s="491" t="s">
        <v>326</v>
      </c>
      <c r="AO272" s="491" t="s">
        <v>326</v>
      </c>
      <c r="AP272" s="491" t="s">
        <v>326</v>
      </c>
      <c r="AQ272" s="491" t="s">
        <v>326</v>
      </c>
      <c r="AR272" s="491" t="s">
        <v>326</v>
      </c>
      <c r="AS272" s="491" t="s">
        <v>326</v>
      </c>
      <c r="AT272" s="491" t="s">
        <v>326</v>
      </c>
      <c r="AU272" s="491" t="s">
        <v>326</v>
      </c>
      <c r="AV272" s="491" t="s">
        <v>326</v>
      </c>
      <c r="AW272" s="491" t="s">
        <v>326</v>
      </c>
      <c r="AX272" s="491" t="s">
        <v>326</v>
      </c>
      <c r="AY272" s="491" t="s">
        <v>326</v>
      </c>
      <c r="AZ272" s="491" t="s">
        <v>326</v>
      </c>
      <c r="BA272" s="491" t="s">
        <v>326</v>
      </c>
      <c r="BB272" s="491" t="s">
        <v>326</v>
      </c>
      <c r="BC272" s="491" t="s">
        <v>326</v>
      </c>
      <c r="BD272" s="491" t="s">
        <v>326</v>
      </c>
      <c r="BE272" s="491" t="s">
        <v>326</v>
      </c>
      <c r="BF272" s="491" t="s">
        <v>326</v>
      </c>
      <c r="BG272" s="491" t="s">
        <v>326</v>
      </c>
      <c r="BH272" s="491" t="s">
        <v>326</v>
      </c>
      <c r="BI272" s="491" t="s">
        <v>326</v>
      </c>
      <c r="BJ272" s="491" t="s">
        <v>326</v>
      </c>
      <c r="BK272" s="491" t="s">
        <v>326</v>
      </c>
      <c r="BL272" s="491" t="s">
        <v>326</v>
      </c>
      <c r="BM272" s="491" t="s">
        <v>326</v>
      </c>
      <c r="BN272" s="491" t="s">
        <v>326</v>
      </c>
      <c r="BO272" s="491" t="s">
        <v>326</v>
      </c>
      <c r="BP272" s="491" t="s">
        <v>326</v>
      </c>
      <c r="BQ272" s="491" t="s">
        <v>326</v>
      </c>
      <c r="BR272" s="491" t="s">
        <v>326</v>
      </c>
      <c r="BS272" s="491" t="s">
        <v>326</v>
      </c>
      <c r="BT272" s="491" t="s">
        <v>326</v>
      </c>
      <c r="BU272" s="491" t="s">
        <v>326</v>
      </c>
      <c r="BV272" s="491" t="s">
        <v>326</v>
      </c>
      <c r="BW272" s="491" t="s">
        <v>326</v>
      </c>
      <c r="CE272" s="8" t="s">
        <v>326</v>
      </c>
      <c r="CF272" s="491" t="s">
        <v>326</v>
      </c>
    </row>
    <row r="273" spans="1:84">
      <c r="A273" s="8" t="s">
        <v>326</v>
      </c>
      <c r="B273" s="8" t="s">
        <v>326</v>
      </c>
      <c r="C273" s="8" t="s">
        <v>326</v>
      </c>
      <c r="D273" s="491" t="s">
        <v>326</v>
      </c>
      <c r="E273" s="491" t="s">
        <v>326</v>
      </c>
      <c r="F273" s="491" t="s">
        <v>326</v>
      </c>
      <c r="G273" s="491" t="s">
        <v>326</v>
      </c>
      <c r="H273" s="491" t="s">
        <v>326</v>
      </c>
      <c r="I273" s="491" t="s">
        <v>326</v>
      </c>
      <c r="J273" s="491" t="s">
        <v>326</v>
      </c>
      <c r="K273" s="491" t="s">
        <v>326</v>
      </c>
      <c r="L273" s="491" t="s">
        <v>326</v>
      </c>
      <c r="M273" s="491" t="s">
        <v>326</v>
      </c>
      <c r="N273" s="491" t="s">
        <v>326</v>
      </c>
      <c r="O273" s="491" t="s">
        <v>326</v>
      </c>
      <c r="P273" s="491" t="s">
        <v>326</v>
      </c>
      <c r="Q273" s="491" t="s">
        <v>326</v>
      </c>
      <c r="R273" s="491" t="s">
        <v>326</v>
      </c>
      <c r="S273" s="491" t="s">
        <v>326</v>
      </c>
      <c r="T273" s="491" t="s">
        <v>326</v>
      </c>
      <c r="U273" s="491" t="s">
        <v>326</v>
      </c>
      <c r="V273" s="491" t="s">
        <v>326</v>
      </c>
      <c r="W273" s="491" t="s">
        <v>326</v>
      </c>
      <c r="X273" s="491" t="s">
        <v>326</v>
      </c>
      <c r="Y273" s="491" t="s">
        <v>326</v>
      </c>
      <c r="Z273" s="491" t="s">
        <v>326</v>
      </c>
      <c r="AA273" s="491" t="s">
        <v>326</v>
      </c>
      <c r="AB273" s="491" t="s">
        <v>326</v>
      </c>
      <c r="AC273" s="491" t="s">
        <v>326</v>
      </c>
      <c r="AD273" s="491" t="s">
        <v>326</v>
      </c>
      <c r="AE273" s="491" t="s">
        <v>326</v>
      </c>
      <c r="AF273" s="491" t="s">
        <v>326</v>
      </c>
      <c r="AG273" s="491" t="s">
        <v>326</v>
      </c>
      <c r="AH273" s="491" t="s">
        <v>326</v>
      </c>
      <c r="AI273" s="491" t="s">
        <v>326</v>
      </c>
      <c r="AJ273" s="491" t="s">
        <v>326</v>
      </c>
      <c r="AK273" s="491" t="s">
        <v>326</v>
      </c>
      <c r="AL273" s="491" t="s">
        <v>326</v>
      </c>
      <c r="AM273" s="491" t="s">
        <v>326</v>
      </c>
      <c r="AN273" s="491" t="s">
        <v>326</v>
      </c>
      <c r="AO273" s="491" t="s">
        <v>326</v>
      </c>
      <c r="AP273" s="491" t="s">
        <v>326</v>
      </c>
      <c r="AQ273" s="491" t="s">
        <v>326</v>
      </c>
      <c r="AR273" s="491" t="s">
        <v>326</v>
      </c>
      <c r="AS273" s="491" t="s">
        <v>326</v>
      </c>
      <c r="AT273" s="491" t="s">
        <v>326</v>
      </c>
      <c r="AU273" s="491" t="s">
        <v>326</v>
      </c>
      <c r="AV273" s="491" t="s">
        <v>326</v>
      </c>
      <c r="AW273" s="491" t="s">
        <v>326</v>
      </c>
      <c r="AX273" s="491" t="s">
        <v>326</v>
      </c>
      <c r="AY273" s="491" t="s">
        <v>326</v>
      </c>
      <c r="AZ273" s="491" t="s">
        <v>326</v>
      </c>
      <c r="BA273" s="491" t="s">
        <v>326</v>
      </c>
      <c r="BB273" s="491" t="s">
        <v>326</v>
      </c>
      <c r="BC273" s="491" t="s">
        <v>326</v>
      </c>
      <c r="BD273" s="491" t="s">
        <v>326</v>
      </c>
      <c r="BE273" s="491" t="s">
        <v>326</v>
      </c>
      <c r="BF273" s="491" t="s">
        <v>326</v>
      </c>
      <c r="BG273" s="491" t="s">
        <v>326</v>
      </c>
      <c r="BH273" s="491" t="s">
        <v>326</v>
      </c>
      <c r="BI273" s="491" t="s">
        <v>326</v>
      </c>
      <c r="BJ273" s="491" t="s">
        <v>326</v>
      </c>
      <c r="BK273" s="491" t="s">
        <v>326</v>
      </c>
      <c r="BL273" s="491" t="s">
        <v>326</v>
      </c>
      <c r="BM273" s="491" t="s">
        <v>326</v>
      </c>
      <c r="BN273" s="491" t="s">
        <v>326</v>
      </c>
      <c r="BO273" s="491" t="s">
        <v>326</v>
      </c>
      <c r="BP273" s="491" t="s">
        <v>326</v>
      </c>
      <c r="BQ273" s="491" t="s">
        <v>326</v>
      </c>
      <c r="BR273" s="491" t="s">
        <v>326</v>
      </c>
      <c r="BS273" s="491" t="s">
        <v>326</v>
      </c>
      <c r="BT273" s="491" t="s">
        <v>326</v>
      </c>
      <c r="BU273" s="491" t="s">
        <v>326</v>
      </c>
      <c r="BV273" s="491" t="s">
        <v>326</v>
      </c>
      <c r="BW273" s="491" t="s">
        <v>326</v>
      </c>
      <c r="CE273" s="8" t="s">
        <v>326</v>
      </c>
      <c r="CF273" s="491" t="s">
        <v>326</v>
      </c>
    </row>
    <row r="274" spans="1:84">
      <c r="A274" s="8" t="s">
        <v>326</v>
      </c>
      <c r="B274" s="8" t="s">
        <v>326</v>
      </c>
      <c r="C274" s="8" t="s">
        <v>326</v>
      </c>
      <c r="D274" s="491" t="s">
        <v>326</v>
      </c>
      <c r="E274" s="491" t="s">
        <v>326</v>
      </c>
      <c r="F274" s="491" t="s">
        <v>326</v>
      </c>
      <c r="G274" s="491" t="s">
        <v>326</v>
      </c>
      <c r="H274" s="491" t="s">
        <v>326</v>
      </c>
      <c r="I274" s="491" t="s">
        <v>326</v>
      </c>
      <c r="J274" s="491" t="s">
        <v>326</v>
      </c>
      <c r="K274" s="491" t="s">
        <v>326</v>
      </c>
      <c r="L274" s="491" t="s">
        <v>326</v>
      </c>
      <c r="M274" s="491" t="s">
        <v>326</v>
      </c>
      <c r="N274" s="491" t="s">
        <v>326</v>
      </c>
      <c r="O274" s="491" t="s">
        <v>326</v>
      </c>
      <c r="P274" s="491" t="s">
        <v>326</v>
      </c>
      <c r="Q274" s="491" t="s">
        <v>326</v>
      </c>
      <c r="R274" s="491" t="s">
        <v>326</v>
      </c>
      <c r="S274" s="491" t="s">
        <v>326</v>
      </c>
      <c r="T274" s="491" t="s">
        <v>326</v>
      </c>
      <c r="U274" s="491" t="s">
        <v>326</v>
      </c>
      <c r="V274" s="491" t="s">
        <v>326</v>
      </c>
      <c r="W274" s="491" t="s">
        <v>326</v>
      </c>
      <c r="X274" s="491" t="s">
        <v>326</v>
      </c>
      <c r="Y274" s="491" t="s">
        <v>326</v>
      </c>
      <c r="Z274" s="491" t="s">
        <v>326</v>
      </c>
      <c r="AA274" s="491" t="s">
        <v>326</v>
      </c>
      <c r="AB274" s="491" t="s">
        <v>326</v>
      </c>
      <c r="AC274" s="491" t="s">
        <v>326</v>
      </c>
      <c r="AD274" s="491" t="s">
        <v>326</v>
      </c>
      <c r="AE274" s="491" t="s">
        <v>326</v>
      </c>
      <c r="AF274" s="491" t="s">
        <v>326</v>
      </c>
      <c r="AG274" s="491" t="s">
        <v>326</v>
      </c>
      <c r="AH274" s="491" t="s">
        <v>326</v>
      </c>
      <c r="AI274" s="491" t="s">
        <v>326</v>
      </c>
      <c r="AJ274" s="491" t="s">
        <v>326</v>
      </c>
      <c r="AK274" s="491" t="s">
        <v>326</v>
      </c>
      <c r="AL274" s="491" t="s">
        <v>326</v>
      </c>
      <c r="AM274" s="491" t="s">
        <v>326</v>
      </c>
      <c r="AN274" s="491" t="s">
        <v>326</v>
      </c>
      <c r="AO274" s="491" t="s">
        <v>326</v>
      </c>
      <c r="AP274" s="491" t="s">
        <v>326</v>
      </c>
      <c r="AQ274" s="491" t="s">
        <v>326</v>
      </c>
      <c r="AR274" s="491" t="s">
        <v>326</v>
      </c>
      <c r="AS274" s="491" t="s">
        <v>326</v>
      </c>
      <c r="AT274" s="491" t="s">
        <v>326</v>
      </c>
      <c r="AU274" s="491" t="s">
        <v>326</v>
      </c>
      <c r="AV274" s="491" t="s">
        <v>326</v>
      </c>
      <c r="AW274" s="491" t="s">
        <v>326</v>
      </c>
      <c r="AX274" s="491" t="s">
        <v>326</v>
      </c>
      <c r="AY274" s="491" t="s">
        <v>326</v>
      </c>
      <c r="AZ274" s="491" t="s">
        <v>326</v>
      </c>
      <c r="BA274" s="491" t="s">
        <v>326</v>
      </c>
      <c r="BB274" s="491" t="s">
        <v>326</v>
      </c>
      <c r="BC274" s="491" t="s">
        <v>326</v>
      </c>
      <c r="BD274" s="491" t="s">
        <v>326</v>
      </c>
      <c r="BE274" s="491" t="s">
        <v>326</v>
      </c>
      <c r="BF274" s="491" t="s">
        <v>326</v>
      </c>
      <c r="BG274" s="491" t="s">
        <v>326</v>
      </c>
      <c r="BH274" s="491" t="s">
        <v>326</v>
      </c>
      <c r="BI274" s="491" t="s">
        <v>326</v>
      </c>
      <c r="BJ274" s="491" t="s">
        <v>326</v>
      </c>
      <c r="BK274" s="491" t="s">
        <v>326</v>
      </c>
      <c r="BL274" s="491" t="s">
        <v>326</v>
      </c>
      <c r="BM274" s="491" t="s">
        <v>326</v>
      </c>
      <c r="BN274" s="491" t="s">
        <v>326</v>
      </c>
      <c r="BO274" s="491" t="s">
        <v>326</v>
      </c>
      <c r="BP274" s="491" t="s">
        <v>326</v>
      </c>
      <c r="BQ274" s="491" t="s">
        <v>326</v>
      </c>
      <c r="BR274" s="491" t="s">
        <v>326</v>
      </c>
      <c r="BS274" s="491" t="s">
        <v>326</v>
      </c>
      <c r="BT274" s="491" t="s">
        <v>326</v>
      </c>
      <c r="BU274" s="491" t="s">
        <v>326</v>
      </c>
      <c r="BV274" s="491" t="s">
        <v>326</v>
      </c>
      <c r="BW274" s="491" t="s">
        <v>326</v>
      </c>
      <c r="CE274" s="8" t="s">
        <v>326</v>
      </c>
      <c r="CF274" s="491" t="s">
        <v>326</v>
      </c>
    </row>
    <row r="275" spans="1:84">
      <c r="A275" s="8" t="s">
        <v>326</v>
      </c>
      <c r="B275" s="8" t="s">
        <v>326</v>
      </c>
      <c r="C275" s="8" t="s">
        <v>326</v>
      </c>
      <c r="D275" s="491" t="s">
        <v>326</v>
      </c>
      <c r="E275" s="491" t="s">
        <v>326</v>
      </c>
      <c r="F275" s="491" t="s">
        <v>326</v>
      </c>
      <c r="G275" s="491" t="s">
        <v>326</v>
      </c>
      <c r="H275" s="491" t="s">
        <v>326</v>
      </c>
      <c r="I275" s="491" t="s">
        <v>326</v>
      </c>
      <c r="J275" s="491" t="s">
        <v>326</v>
      </c>
      <c r="K275" s="491" t="s">
        <v>326</v>
      </c>
      <c r="L275" s="491" t="s">
        <v>326</v>
      </c>
      <c r="M275" s="491" t="s">
        <v>326</v>
      </c>
      <c r="N275" s="491" t="s">
        <v>326</v>
      </c>
      <c r="O275" s="491" t="s">
        <v>326</v>
      </c>
      <c r="P275" s="491" t="s">
        <v>326</v>
      </c>
      <c r="Q275" s="491" t="s">
        <v>326</v>
      </c>
      <c r="R275" s="491" t="s">
        <v>326</v>
      </c>
      <c r="S275" s="491" t="s">
        <v>326</v>
      </c>
      <c r="T275" s="491" t="s">
        <v>326</v>
      </c>
      <c r="U275" s="491" t="s">
        <v>326</v>
      </c>
      <c r="V275" s="491" t="s">
        <v>326</v>
      </c>
      <c r="W275" s="491" t="s">
        <v>326</v>
      </c>
      <c r="X275" s="491" t="s">
        <v>326</v>
      </c>
      <c r="Y275" s="491" t="s">
        <v>326</v>
      </c>
      <c r="Z275" s="491" t="s">
        <v>326</v>
      </c>
      <c r="AA275" s="491" t="s">
        <v>326</v>
      </c>
      <c r="AB275" s="491" t="s">
        <v>326</v>
      </c>
      <c r="AC275" s="491" t="s">
        <v>326</v>
      </c>
      <c r="AD275" s="491" t="s">
        <v>326</v>
      </c>
      <c r="AE275" s="491" t="s">
        <v>326</v>
      </c>
      <c r="AF275" s="491" t="s">
        <v>326</v>
      </c>
      <c r="AG275" s="491" t="s">
        <v>326</v>
      </c>
      <c r="AH275" s="491" t="s">
        <v>326</v>
      </c>
      <c r="AI275" s="491" t="s">
        <v>326</v>
      </c>
      <c r="AJ275" s="491" t="s">
        <v>326</v>
      </c>
      <c r="AK275" s="491" t="s">
        <v>326</v>
      </c>
      <c r="AL275" s="491" t="s">
        <v>326</v>
      </c>
      <c r="AM275" s="491" t="s">
        <v>326</v>
      </c>
      <c r="AN275" s="491" t="s">
        <v>326</v>
      </c>
      <c r="AO275" s="491" t="s">
        <v>326</v>
      </c>
      <c r="AP275" s="491" t="s">
        <v>326</v>
      </c>
      <c r="AQ275" s="491" t="s">
        <v>326</v>
      </c>
      <c r="AR275" s="491" t="s">
        <v>326</v>
      </c>
      <c r="AS275" s="491" t="s">
        <v>326</v>
      </c>
      <c r="AT275" s="491" t="s">
        <v>326</v>
      </c>
      <c r="AU275" s="491" t="s">
        <v>326</v>
      </c>
      <c r="AV275" s="491" t="s">
        <v>326</v>
      </c>
      <c r="AW275" s="491" t="s">
        <v>326</v>
      </c>
      <c r="AX275" s="491" t="s">
        <v>326</v>
      </c>
      <c r="AY275" s="491" t="s">
        <v>326</v>
      </c>
      <c r="AZ275" s="491" t="s">
        <v>326</v>
      </c>
      <c r="BA275" s="491" t="s">
        <v>326</v>
      </c>
      <c r="BB275" s="491" t="s">
        <v>326</v>
      </c>
      <c r="BC275" s="491" t="s">
        <v>326</v>
      </c>
      <c r="BD275" s="491" t="s">
        <v>326</v>
      </c>
      <c r="BE275" s="491" t="s">
        <v>326</v>
      </c>
      <c r="BF275" s="491" t="s">
        <v>326</v>
      </c>
      <c r="BG275" s="491" t="s">
        <v>326</v>
      </c>
      <c r="BH275" s="491" t="s">
        <v>326</v>
      </c>
      <c r="BI275" s="491" t="s">
        <v>326</v>
      </c>
      <c r="BJ275" s="491" t="s">
        <v>326</v>
      </c>
      <c r="BK275" s="491" t="s">
        <v>326</v>
      </c>
      <c r="BL275" s="491" t="s">
        <v>326</v>
      </c>
      <c r="BM275" s="491" t="s">
        <v>326</v>
      </c>
      <c r="BN275" s="491" t="s">
        <v>326</v>
      </c>
      <c r="BO275" s="491" t="s">
        <v>326</v>
      </c>
      <c r="BP275" s="491" t="s">
        <v>326</v>
      </c>
      <c r="BQ275" s="491" t="s">
        <v>326</v>
      </c>
      <c r="BR275" s="491" t="s">
        <v>326</v>
      </c>
      <c r="BS275" s="491" t="s">
        <v>326</v>
      </c>
      <c r="BT275" s="491" t="s">
        <v>326</v>
      </c>
      <c r="BU275" s="491" t="s">
        <v>326</v>
      </c>
      <c r="BV275" s="491" t="s">
        <v>326</v>
      </c>
      <c r="BW275" s="491" t="s">
        <v>326</v>
      </c>
      <c r="CE275" s="8" t="s">
        <v>326</v>
      </c>
      <c r="CF275" s="491" t="s">
        <v>326</v>
      </c>
    </row>
    <row r="276" spans="1:84">
      <c r="A276" s="8" t="s">
        <v>326</v>
      </c>
      <c r="B276" s="8" t="s">
        <v>326</v>
      </c>
      <c r="C276" s="8" t="s">
        <v>326</v>
      </c>
      <c r="D276" s="491" t="s">
        <v>326</v>
      </c>
      <c r="E276" s="491" t="s">
        <v>326</v>
      </c>
      <c r="F276" s="491" t="s">
        <v>326</v>
      </c>
      <c r="G276" s="491" t="s">
        <v>326</v>
      </c>
      <c r="H276" s="491" t="s">
        <v>326</v>
      </c>
      <c r="I276" s="491" t="s">
        <v>326</v>
      </c>
      <c r="J276" s="491" t="s">
        <v>326</v>
      </c>
      <c r="K276" s="491" t="s">
        <v>326</v>
      </c>
      <c r="L276" s="491" t="s">
        <v>326</v>
      </c>
      <c r="M276" s="491" t="s">
        <v>326</v>
      </c>
      <c r="N276" s="491" t="s">
        <v>326</v>
      </c>
      <c r="O276" s="491" t="s">
        <v>326</v>
      </c>
      <c r="P276" s="491" t="s">
        <v>326</v>
      </c>
      <c r="Q276" s="491" t="s">
        <v>326</v>
      </c>
      <c r="R276" s="491" t="s">
        <v>326</v>
      </c>
      <c r="S276" s="491" t="s">
        <v>326</v>
      </c>
      <c r="T276" s="491" t="s">
        <v>326</v>
      </c>
      <c r="U276" s="491" t="s">
        <v>326</v>
      </c>
      <c r="V276" s="491" t="s">
        <v>326</v>
      </c>
      <c r="W276" s="491" t="s">
        <v>326</v>
      </c>
      <c r="X276" s="491" t="s">
        <v>326</v>
      </c>
      <c r="Y276" s="491" t="s">
        <v>326</v>
      </c>
      <c r="Z276" s="491" t="s">
        <v>326</v>
      </c>
      <c r="AA276" s="491" t="s">
        <v>326</v>
      </c>
      <c r="AB276" s="491" t="s">
        <v>326</v>
      </c>
      <c r="AC276" s="491" t="s">
        <v>326</v>
      </c>
      <c r="AD276" s="491" t="s">
        <v>326</v>
      </c>
      <c r="AE276" s="491" t="s">
        <v>326</v>
      </c>
      <c r="AF276" s="491" t="s">
        <v>326</v>
      </c>
      <c r="AG276" s="491" t="s">
        <v>326</v>
      </c>
      <c r="AH276" s="491" t="s">
        <v>326</v>
      </c>
      <c r="AI276" s="491" t="s">
        <v>326</v>
      </c>
      <c r="AJ276" s="491" t="s">
        <v>326</v>
      </c>
      <c r="AK276" s="491" t="s">
        <v>326</v>
      </c>
      <c r="AL276" s="491" t="s">
        <v>326</v>
      </c>
      <c r="AM276" s="491" t="s">
        <v>326</v>
      </c>
      <c r="AN276" s="491" t="s">
        <v>326</v>
      </c>
      <c r="AO276" s="491" t="s">
        <v>326</v>
      </c>
      <c r="AP276" s="491" t="s">
        <v>326</v>
      </c>
      <c r="AQ276" s="491" t="s">
        <v>326</v>
      </c>
      <c r="AR276" s="491" t="s">
        <v>326</v>
      </c>
      <c r="AS276" s="491" t="s">
        <v>326</v>
      </c>
      <c r="AT276" s="491" t="s">
        <v>326</v>
      </c>
      <c r="AU276" s="491" t="s">
        <v>326</v>
      </c>
      <c r="AV276" s="491" t="s">
        <v>326</v>
      </c>
      <c r="AW276" s="491" t="s">
        <v>326</v>
      </c>
      <c r="AX276" s="491" t="s">
        <v>326</v>
      </c>
      <c r="AY276" s="491" t="s">
        <v>326</v>
      </c>
      <c r="AZ276" s="491" t="s">
        <v>326</v>
      </c>
      <c r="BA276" s="491" t="s">
        <v>326</v>
      </c>
      <c r="BB276" s="491" t="s">
        <v>326</v>
      </c>
      <c r="BC276" s="491" t="s">
        <v>326</v>
      </c>
      <c r="BD276" s="491" t="s">
        <v>326</v>
      </c>
      <c r="BE276" s="491" t="s">
        <v>326</v>
      </c>
      <c r="BF276" s="491" t="s">
        <v>326</v>
      </c>
      <c r="BG276" s="491" t="s">
        <v>326</v>
      </c>
      <c r="BH276" s="491" t="s">
        <v>326</v>
      </c>
      <c r="BI276" s="491" t="s">
        <v>326</v>
      </c>
      <c r="BJ276" s="491" t="s">
        <v>326</v>
      </c>
      <c r="BK276" s="491" t="s">
        <v>326</v>
      </c>
      <c r="BL276" s="491" t="s">
        <v>326</v>
      </c>
      <c r="BM276" s="491" t="s">
        <v>326</v>
      </c>
      <c r="BN276" s="491" t="s">
        <v>326</v>
      </c>
      <c r="BO276" s="491" t="s">
        <v>326</v>
      </c>
      <c r="BP276" s="491" t="s">
        <v>326</v>
      </c>
      <c r="BQ276" s="491" t="s">
        <v>326</v>
      </c>
      <c r="BR276" s="491" t="s">
        <v>326</v>
      </c>
      <c r="BS276" s="491" t="s">
        <v>326</v>
      </c>
      <c r="BT276" s="491" t="s">
        <v>326</v>
      </c>
      <c r="BU276" s="491" t="s">
        <v>326</v>
      </c>
      <c r="BV276" s="491" t="s">
        <v>326</v>
      </c>
      <c r="BW276" s="491" t="s">
        <v>326</v>
      </c>
      <c r="CE276" s="8" t="s">
        <v>326</v>
      </c>
      <c r="CF276" s="491" t="s">
        <v>326</v>
      </c>
    </row>
    <row r="277" spans="1:84">
      <c r="A277" s="8" t="s">
        <v>326</v>
      </c>
      <c r="B277" s="8" t="s">
        <v>326</v>
      </c>
      <c r="C277" s="8" t="s">
        <v>326</v>
      </c>
      <c r="D277" s="491" t="s">
        <v>326</v>
      </c>
      <c r="E277" s="491" t="s">
        <v>326</v>
      </c>
      <c r="F277" s="491" t="s">
        <v>326</v>
      </c>
      <c r="G277" s="491" t="s">
        <v>326</v>
      </c>
      <c r="H277" s="491" t="s">
        <v>326</v>
      </c>
      <c r="I277" s="491" t="s">
        <v>326</v>
      </c>
      <c r="J277" s="491" t="s">
        <v>326</v>
      </c>
      <c r="K277" s="491" t="s">
        <v>326</v>
      </c>
      <c r="L277" s="491" t="s">
        <v>326</v>
      </c>
      <c r="M277" s="491" t="s">
        <v>326</v>
      </c>
      <c r="N277" s="491" t="s">
        <v>326</v>
      </c>
      <c r="O277" s="491" t="s">
        <v>326</v>
      </c>
      <c r="P277" s="491" t="s">
        <v>326</v>
      </c>
      <c r="Q277" s="491" t="s">
        <v>326</v>
      </c>
      <c r="R277" s="491" t="s">
        <v>326</v>
      </c>
      <c r="S277" s="491" t="s">
        <v>326</v>
      </c>
      <c r="T277" s="491" t="s">
        <v>326</v>
      </c>
      <c r="U277" s="491" t="s">
        <v>326</v>
      </c>
      <c r="V277" s="491" t="s">
        <v>326</v>
      </c>
      <c r="W277" s="491" t="s">
        <v>326</v>
      </c>
      <c r="X277" s="491" t="s">
        <v>326</v>
      </c>
      <c r="Y277" s="491" t="s">
        <v>326</v>
      </c>
      <c r="Z277" s="491" t="s">
        <v>326</v>
      </c>
      <c r="AA277" s="491" t="s">
        <v>326</v>
      </c>
      <c r="AB277" s="491" t="s">
        <v>326</v>
      </c>
      <c r="AC277" s="491" t="s">
        <v>326</v>
      </c>
      <c r="AD277" s="491" t="s">
        <v>326</v>
      </c>
      <c r="AE277" s="491" t="s">
        <v>326</v>
      </c>
      <c r="AF277" s="491" t="s">
        <v>326</v>
      </c>
      <c r="AG277" s="491" t="s">
        <v>326</v>
      </c>
      <c r="AH277" s="491" t="s">
        <v>326</v>
      </c>
      <c r="AI277" s="491" t="s">
        <v>326</v>
      </c>
      <c r="AJ277" s="491" t="s">
        <v>326</v>
      </c>
      <c r="AK277" s="491" t="s">
        <v>326</v>
      </c>
      <c r="AL277" s="491" t="s">
        <v>326</v>
      </c>
      <c r="AM277" s="491" t="s">
        <v>326</v>
      </c>
      <c r="AN277" s="491" t="s">
        <v>326</v>
      </c>
      <c r="AO277" s="491" t="s">
        <v>326</v>
      </c>
      <c r="AP277" s="491" t="s">
        <v>326</v>
      </c>
      <c r="AQ277" s="491" t="s">
        <v>326</v>
      </c>
      <c r="AR277" s="491" t="s">
        <v>326</v>
      </c>
      <c r="AS277" s="491" t="s">
        <v>326</v>
      </c>
      <c r="AT277" s="491" t="s">
        <v>326</v>
      </c>
      <c r="AU277" s="491" t="s">
        <v>326</v>
      </c>
      <c r="AV277" s="491" t="s">
        <v>326</v>
      </c>
      <c r="AW277" s="491" t="s">
        <v>326</v>
      </c>
      <c r="AX277" s="491" t="s">
        <v>326</v>
      </c>
      <c r="AY277" s="491" t="s">
        <v>326</v>
      </c>
      <c r="AZ277" s="491" t="s">
        <v>326</v>
      </c>
      <c r="BA277" s="491" t="s">
        <v>326</v>
      </c>
      <c r="BB277" s="491" t="s">
        <v>326</v>
      </c>
      <c r="BC277" s="491" t="s">
        <v>326</v>
      </c>
      <c r="BD277" s="491" t="s">
        <v>326</v>
      </c>
      <c r="BE277" s="491" t="s">
        <v>326</v>
      </c>
      <c r="BF277" s="491" t="s">
        <v>326</v>
      </c>
      <c r="BG277" s="491" t="s">
        <v>326</v>
      </c>
      <c r="BH277" s="491" t="s">
        <v>326</v>
      </c>
      <c r="BI277" s="491" t="s">
        <v>326</v>
      </c>
      <c r="BJ277" s="491" t="s">
        <v>326</v>
      </c>
      <c r="BK277" s="491" t="s">
        <v>326</v>
      </c>
      <c r="BL277" s="491" t="s">
        <v>326</v>
      </c>
      <c r="BM277" s="491" t="s">
        <v>326</v>
      </c>
      <c r="BN277" s="491" t="s">
        <v>326</v>
      </c>
      <c r="BO277" s="491" t="s">
        <v>326</v>
      </c>
      <c r="BP277" s="491" t="s">
        <v>326</v>
      </c>
      <c r="BQ277" s="491" t="s">
        <v>326</v>
      </c>
      <c r="BR277" s="491" t="s">
        <v>326</v>
      </c>
      <c r="BS277" s="491" t="s">
        <v>326</v>
      </c>
      <c r="BT277" s="491" t="s">
        <v>326</v>
      </c>
      <c r="BU277" s="491" t="s">
        <v>326</v>
      </c>
      <c r="BV277" s="491" t="s">
        <v>326</v>
      </c>
      <c r="BW277" s="491" t="s">
        <v>326</v>
      </c>
      <c r="CE277" s="8" t="s">
        <v>326</v>
      </c>
      <c r="CF277" s="491" t="s">
        <v>326</v>
      </c>
    </row>
    <row r="278" spans="1:84">
      <c r="A278" s="8" t="s">
        <v>326</v>
      </c>
      <c r="B278" s="8" t="s">
        <v>326</v>
      </c>
      <c r="C278" s="8" t="s">
        <v>326</v>
      </c>
      <c r="D278" s="491" t="s">
        <v>326</v>
      </c>
      <c r="E278" s="491" t="s">
        <v>326</v>
      </c>
      <c r="F278" s="491" t="s">
        <v>326</v>
      </c>
      <c r="G278" s="491" t="s">
        <v>326</v>
      </c>
      <c r="H278" s="491" t="s">
        <v>326</v>
      </c>
      <c r="I278" s="491" t="s">
        <v>326</v>
      </c>
      <c r="J278" s="491" t="s">
        <v>326</v>
      </c>
      <c r="K278" s="491" t="s">
        <v>326</v>
      </c>
      <c r="L278" s="491" t="s">
        <v>326</v>
      </c>
      <c r="M278" s="491" t="s">
        <v>326</v>
      </c>
      <c r="N278" s="491" t="s">
        <v>326</v>
      </c>
      <c r="O278" s="491" t="s">
        <v>326</v>
      </c>
      <c r="P278" s="491" t="s">
        <v>326</v>
      </c>
      <c r="Q278" s="491" t="s">
        <v>326</v>
      </c>
      <c r="R278" s="491" t="s">
        <v>326</v>
      </c>
      <c r="S278" s="491" t="s">
        <v>326</v>
      </c>
      <c r="T278" s="491" t="s">
        <v>326</v>
      </c>
      <c r="U278" s="491" t="s">
        <v>326</v>
      </c>
      <c r="V278" s="491" t="s">
        <v>326</v>
      </c>
      <c r="W278" s="491" t="s">
        <v>326</v>
      </c>
      <c r="X278" s="491" t="s">
        <v>326</v>
      </c>
      <c r="Y278" s="491" t="s">
        <v>326</v>
      </c>
      <c r="Z278" s="491" t="s">
        <v>326</v>
      </c>
      <c r="AA278" s="491" t="s">
        <v>326</v>
      </c>
      <c r="AB278" s="491" t="s">
        <v>326</v>
      </c>
      <c r="AC278" s="491" t="s">
        <v>326</v>
      </c>
      <c r="AD278" s="491" t="s">
        <v>326</v>
      </c>
      <c r="AE278" s="491" t="s">
        <v>326</v>
      </c>
      <c r="AF278" s="491" t="s">
        <v>326</v>
      </c>
      <c r="AG278" s="491" t="s">
        <v>326</v>
      </c>
      <c r="AH278" s="491" t="s">
        <v>326</v>
      </c>
      <c r="AI278" s="491" t="s">
        <v>326</v>
      </c>
      <c r="AJ278" s="491" t="s">
        <v>326</v>
      </c>
      <c r="AK278" s="491" t="s">
        <v>326</v>
      </c>
      <c r="AL278" s="491" t="s">
        <v>326</v>
      </c>
      <c r="AM278" s="491" t="s">
        <v>326</v>
      </c>
      <c r="AN278" s="491" t="s">
        <v>326</v>
      </c>
      <c r="AO278" s="491" t="s">
        <v>326</v>
      </c>
      <c r="AP278" s="491" t="s">
        <v>326</v>
      </c>
      <c r="AQ278" s="491" t="s">
        <v>326</v>
      </c>
      <c r="AR278" s="491" t="s">
        <v>326</v>
      </c>
      <c r="AS278" s="491" t="s">
        <v>326</v>
      </c>
      <c r="AT278" s="491" t="s">
        <v>326</v>
      </c>
      <c r="AU278" s="491" t="s">
        <v>326</v>
      </c>
      <c r="AV278" s="491" t="s">
        <v>326</v>
      </c>
      <c r="AW278" s="491" t="s">
        <v>326</v>
      </c>
      <c r="AX278" s="491" t="s">
        <v>326</v>
      </c>
      <c r="AY278" s="491" t="s">
        <v>326</v>
      </c>
      <c r="AZ278" s="491" t="s">
        <v>326</v>
      </c>
      <c r="BA278" s="491" t="s">
        <v>326</v>
      </c>
      <c r="BB278" s="491" t="s">
        <v>326</v>
      </c>
      <c r="BC278" s="491" t="s">
        <v>326</v>
      </c>
      <c r="BD278" s="491" t="s">
        <v>326</v>
      </c>
      <c r="BE278" s="491" t="s">
        <v>326</v>
      </c>
      <c r="BF278" s="491" t="s">
        <v>326</v>
      </c>
      <c r="BG278" s="491" t="s">
        <v>326</v>
      </c>
      <c r="BH278" s="491" t="s">
        <v>326</v>
      </c>
      <c r="BI278" s="491" t="s">
        <v>326</v>
      </c>
      <c r="BJ278" s="491" t="s">
        <v>326</v>
      </c>
      <c r="BK278" s="491" t="s">
        <v>326</v>
      </c>
      <c r="BL278" s="491" t="s">
        <v>326</v>
      </c>
      <c r="BM278" s="491" t="s">
        <v>326</v>
      </c>
      <c r="BN278" s="491" t="s">
        <v>326</v>
      </c>
      <c r="BO278" s="491" t="s">
        <v>326</v>
      </c>
      <c r="BP278" s="491" t="s">
        <v>326</v>
      </c>
      <c r="BQ278" s="491" t="s">
        <v>326</v>
      </c>
      <c r="BR278" s="491" t="s">
        <v>326</v>
      </c>
      <c r="BS278" s="491" t="s">
        <v>326</v>
      </c>
      <c r="BT278" s="491" t="s">
        <v>326</v>
      </c>
      <c r="BU278" s="491" t="s">
        <v>326</v>
      </c>
      <c r="BV278" s="491" t="s">
        <v>326</v>
      </c>
      <c r="BW278" s="491" t="s">
        <v>326</v>
      </c>
      <c r="CE278" s="8" t="s">
        <v>326</v>
      </c>
      <c r="CF278" s="491" t="s">
        <v>326</v>
      </c>
    </row>
    <row r="279" spans="1:84">
      <c r="A279" s="8" t="s">
        <v>326</v>
      </c>
      <c r="B279" s="8" t="s">
        <v>326</v>
      </c>
      <c r="C279" s="8" t="s">
        <v>326</v>
      </c>
      <c r="D279" s="491" t="s">
        <v>326</v>
      </c>
      <c r="E279" s="491" t="s">
        <v>326</v>
      </c>
      <c r="F279" s="491" t="s">
        <v>326</v>
      </c>
      <c r="G279" s="491" t="s">
        <v>326</v>
      </c>
      <c r="H279" s="491" t="s">
        <v>326</v>
      </c>
      <c r="I279" s="491" t="s">
        <v>326</v>
      </c>
      <c r="J279" s="491" t="s">
        <v>326</v>
      </c>
      <c r="K279" s="491" t="s">
        <v>326</v>
      </c>
      <c r="L279" s="491" t="s">
        <v>326</v>
      </c>
      <c r="M279" s="491" t="s">
        <v>326</v>
      </c>
      <c r="N279" s="491" t="s">
        <v>326</v>
      </c>
      <c r="O279" s="491" t="s">
        <v>326</v>
      </c>
      <c r="P279" s="491" t="s">
        <v>326</v>
      </c>
      <c r="Q279" s="491" t="s">
        <v>326</v>
      </c>
      <c r="R279" s="491" t="s">
        <v>326</v>
      </c>
      <c r="S279" s="491" t="s">
        <v>326</v>
      </c>
      <c r="T279" s="491" t="s">
        <v>326</v>
      </c>
      <c r="U279" s="491" t="s">
        <v>326</v>
      </c>
      <c r="V279" s="491" t="s">
        <v>326</v>
      </c>
      <c r="W279" s="491" t="s">
        <v>326</v>
      </c>
      <c r="X279" s="491" t="s">
        <v>326</v>
      </c>
      <c r="Y279" s="491" t="s">
        <v>326</v>
      </c>
      <c r="Z279" s="491" t="s">
        <v>326</v>
      </c>
      <c r="AA279" s="491" t="s">
        <v>326</v>
      </c>
      <c r="AB279" s="491" t="s">
        <v>326</v>
      </c>
      <c r="AC279" s="491" t="s">
        <v>326</v>
      </c>
      <c r="AD279" s="491" t="s">
        <v>326</v>
      </c>
      <c r="AE279" s="491" t="s">
        <v>326</v>
      </c>
      <c r="AF279" s="491" t="s">
        <v>326</v>
      </c>
      <c r="AG279" s="491" t="s">
        <v>326</v>
      </c>
      <c r="AH279" s="491" t="s">
        <v>326</v>
      </c>
      <c r="AI279" s="491" t="s">
        <v>326</v>
      </c>
      <c r="AJ279" s="491" t="s">
        <v>326</v>
      </c>
      <c r="AK279" s="491" t="s">
        <v>326</v>
      </c>
      <c r="AL279" s="491" t="s">
        <v>326</v>
      </c>
      <c r="AM279" s="491" t="s">
        <v>326</v>
      </c>
      <c r="AN279" s="491" t="s">
        <v>326</v>
      </c>
      <c r="AO279" s="491" t="s">
        <v>326</v>
      </c>
      <c r="AP279" s="491" t="s">
        <v>326</v>
      </c>
      <c r="AQ279" s="491" t="s">
        <v>326</v>
      </c>
      <c r="AR279" s="491" t="s">
        <v>326</v>
      </c>
      <c r="AS279" s="491" t="s">
        <v>326</v>
      </c>
      <c r="AT279" s="491" t="s">
        <v>326</v>
      </c>
      <c r="AU279" s="491" t="s">
        <v>326</v>
      </c>
      <c r="AV279" s="491" t="s">
        <v>326</v>
      </c>
      <c r="AW279" s="491" t="s">
        <v>326</v>
      </c>
      <c r="AX279" s="491" t="s">
        <v>326</v>
      </c>
      <c r="AY279" s="491" t="s">
        <v>326</v>
      </c>
      <c r="AZ279" s="491" t="s">
        <v>326</v>
      </c>
      <c r="BA279" s="491" t="s">
        <v>326</v>
      </c>
      <c r="BB279" s="491" t="s">
        <v>326</v>
      </c>
      <c r="BC279" s="491" t="s">
        <v>326</v>
      </c>
      <c r="BD279" s="491" t="s">
        <v>326</v>
      </c>
      <c r="BE279" s="491" t="s">
        <v>326</v>
      </c>
      <c r="BF279" s="491" t="s">
        <v>326</v>
      </c>
      <c r="BG279" s="491" t="s">
        <v>326</v>
      </c>
      <c r="BH279" s="491" t="s">
        <v>326</v>
      </c>
      <c r="BI279" s="491" t="s">
        <v>326</v>
      </c>
      <c r="BJ279" s="491" t="s">
        <v>326</v>
      </c>
      <c r="BK279" s="491" t="s">
        <v>326</v>
      </c>
      <c r="BL279" s="491" t="s">
        <v>326</v>
      </c>
      <c r="BM279" s="491" t="s">
        <v>326</v>
      </c>
      <c r="BN279" s="491" t="s">
        <v>326</v>
      </c>
      <c r="BO279" s="491" t="s">
        <v>326</v>
      </c>
      <c r="BP279" s="491" t="s">
        <v>326</v>
      </c>
      <c r="BQ279" s="491" t="s">
        <v>326</v>
      </c>
      <c r="BR279" s="491" t="s">
        <v>326</v>
      </c>
      <c r="BS279" s="491" t="s">
        <v>326</v>
      </c>
      <c r="BT279" s="491" t="s">
        <v>326</v>
      </c>
      <c r="BU279" s="491" t="s">
        <v>326</v>
      </c>
      <c r="BV279" s="491" t="s">
        <v>326</v>
      </c>
      <c r="BW279" s="491" t="s">
        <v>326</v>
      </c>
      <c r="CE279" s="8" t="s">
        <v>326</v>
      </c>
      <c r="CF279" s="491" t="s">
        <v>326</v>
      </c>
    </row>
    <row r="280" spans="1:84">
      <c r="A280" s="8" t="s">
        <v>326</v>
      </c>
      <c r="B280" s="8" t="s">
        <v>326</v>
      </c>
      <c r="C280" s="8" t="s">
        <v>326</v>
      </c>
      <c r="D280" s="491" t="s">
        <v>326</v>
      </c>
      <c r="E280" s="491" t="s">
        <v>326</v>
      </c>
      <c r="F280" s="491" t="s">
        <v>326</v>
      </c>
      <c r="G280" s="491" t="s">
        <v>326</v>
      </c>
      <c r="H280" s="491" t="s">
        <v>326</v>
      </c>
      <c r="I280" s="491" t="s">
        <v>326</v>
      </c>
      <c r="J280" s="491" t="s">
        <v>326</v>
      </c>
      <c r="K280" s="491" t="s">
        <v>326</v>
      </c>
      <c r="L280" s="491" t="s">
        <v>326</v>
      </c>
      <c r="M280" s="491" t="s">
        <v>326</v>
      </c>
      <c r="N280" s="491" t="s">
        <v>326</v>
      </c>
      <c r="O280" s="491" t="s">
        <v>326</v>
      </c>
      <c r="P280" s="491" t="s">
        <v>326</v>
      </c>
      <c r="Q280" s="491" t="s">
        <v>326</v>
      </c>
      <c r="R280" s="491" t="s">
        <v>326</v>
      </c>
      <c r="S280" s="491" t="s">
        <v>326</v>
      </c>
      <c r="T280" s="491" t="s">
        <v>326</v>
      </c>
      <c r="U280" s="491" t="s">
        <v>326</v>
      </c>
      <c r="V280" s="491" t="s">
        <v>326</v>
      </c>
      <c r="W280" s="491" t="s">
        <v>326</v>
      </c>
      <c r="X280" s="491" t="s">
        <v>326</v>
      </c>
      <c r="Y280" s="491" t="s">
        <v>326</v>
      </c>
      <c r="Z280" s="491" t="s">
        <v>326</v>
      </c>
      <c r="AA280" s="491" t="s">
        <v>326</v>
      </c>
      <c r="AB280" s="491" t="s">
        <v>326</v>
      </c>
      <c r="AC280" s="491" t="s">
        <v>326</v>
      </c>
      <c r="AD280" s="491" t="s">
        <v>326</v>
      </c>
      <c r="AE280" s="491" t="s">
        <v>326</v>
      </c>
      <c r="AF280" s="491" t="s">
        <v>326</v>
      </c>
      <c r="AG280" s="491" t="s">
        <v>326</v>
      </c>
      <c r="AH280" s="491" t="s">
        <v>326</v>
      </c>
      <c r="AI280" s="491" t="s">
        <v>326</v>
      </c>
      <c r="AJ280" s="491" t="s">
        <v>326</v>
      </c>
      <c r="AK280" s="491" t="s">
        <v>326</v>
      </c>
      <c r="AL280" s="491" t="s">
        <v>326</v>
      </c>
      <c r="AM280" s="491" t="s">
        <v>326</v>
      </c>
      <c r="AN280" s="491" t="s">
        <v>326</v>
      </c>
      <c r="AO280" s="491" t="s">
        <v>326</v>
      </c>
      <c r="AP280" s="491" t="s">
        <v>326</v>
      </c>
      <c r="AQ280" s="491" t="s">
        <v>326</v>
      </c>
      <c r="AR280" s="491" t="s">
        <v>326</v>
      </c>
      <c r="AS280" s="491" t="s">
        <v>326</v>
      </c>
      <c r="AT280" s="491" t="s">
        <v>326</v>
      </c>
      <c r="AU280" s="491" t="s">
        <v>326</v>
      </c>
      <c r="AV280" s="491" t="s">
        <v>326</v>
      </c>
      <c r="AW280" s="491" t="s">
        <v>326</v>
      </c>
      <c r="AX280" s="491" t="s">
        <v>326</v>
      </c>
      <c r="AY280" s="491" t="s">
        <v>326</v>
      </c>
      <c r="AZ280" s="491" t="s">
        <v>326</v>
      </c>
      <c r="BA280" s="491" t="s">
        <v>326</v>
      </c>
      <c r="BB280" s="491" t="s">
        <v>326</v>
      </c>
      <c r="BC280" s="491" t="s">
        <v>326</v>
      </c>
      <c r="BD280" s="491" t="s">
        <v>326</v>
      </c>
      <c r="BE280" s="491" t="s">
        <v>326</v>
      </c>
      <c r="BF280" s="491" t="s">
        <v>326</v>
      </c>
      <c r="BG280" s="491" t="s">
        <v>326</v>
      </c>
      <c r="BH280" s="491" t="s">
        <v>326</v>
      </c>
      <c r="BI280" s="491" t="s">
        <v>326</v>
      </c>
      <c r="BJ280" s="491" t="s">
        <v>326</v>
      </c>
      <c r="BK280" s="491" t="s">
        <v>326</v>
      </c>
      <c r="BL280" s="491" t="s">
        <v>326</v>
      </c>
      <c r="BM280" s="491" t="s">
        <v>326</v>
      </c>
      <c r="BN280" s="491" t="s">
        <v>326</v>
      </c>
      <c r="BO280" s="491" t="s">
        <v>326</v>
      </c>
      <c r="BP280" s="491" t="s">
        <v>326</v>
      </c>
      <c r="BQ280" s="491" t="s">
        <v>326</v>
      </c>
      <c r="BR280" s="491" t="s">
        <v>326</v>
      </c>
      <c r="BS280" s="491" t="s">
        <v>326</v>
      </c>
      <c r="BT280" s="491" t="s">
        <v>326</v>
      </c>
      <c r="BU280" s="491" t="s">
        <v>326</v>
      </c>
      <c r="BV280" s="491" t="s">
        <v>326</v>
      </c>
      <c r="BW280" s="491" t="s">
        <v>326</v>
      </c>
      <c r="CE280" s="8" t="s">
        <v>326</v>
      </c>
      <c r="CF280" s="491" t="s">
        <v>326</v>
      </c>
    </row>
    <row r="281" spans="1:84">
      <c r="A281" s="8" t="s">
        <v>326</v>
      </c>
      <c r="B281" s="8" t="s">
        <v>326</v>
      </c>
      <c r="C281" s="8" t="s">
        <v>326</v>
      </c>
      <c r="D281" s="491" t="s">
        <v>326</v>
      </c>
      <c r="E281" s="491" t="s">
        <v>326</v>
      </c>
      <c r="F281" s="491" t="s">
        <v>326</v>
      </c>
      <c r="G281" s="491" t="s">
        <v>326</v>
      </c>
      <c r="H281" s="491" t="s">
        <v>326</v>
      </c>
      <c r="I281" s="491" t="s">
        <v>326</v>
      </c>
      <c r="J281" s="491" t="s">
        <v>326</v>
      </c>
      <c r="K281" s="491" t="s">
        <v>326</v>
      </c>
      <c r="L281" s="491" t="s">
        <v>326</v>
      </c>
      <c r="M281" s="491" t="s">
        <v>326</v>
      </c>
      <c r="N281" s="491" t="s">
        <v>326</v>
      </c>
      <c r="O281" s="491" t="s">
        <v>326</v>
      </c>
      <c r="P281" s="491" t="s">
        <v>326</v>
      </c>
      <c r="Q281" s="491" t="s">
        <v>326</v>
      </c>
      <c r="R281" s="491" t="s">
        <v>326</v>
      </c>
      <c r="S281" s="491" t="s">
        <v>326</v>
      </c>
      <c r="T281" s="491" t="s">
        <v>326</v>
      </c>
      <c r="U281" s="491" t="s">
        <v>326</v>
      </c>
      <c r="V281" s="491" t="s">
        <v>326</v>
      </c>
      <c r="W281" s="491" t="s">
        <v>326</v>
      </c>
      <c r="X281" s="491" t="s">
        <v>326</v>
      </c>
      <c r="Y281" s="491" t="s">
        <v>326</v>
      </c>
      <c r="Z281" s="491" t="s">
        <v>326</v>
      </c>
      <c r="AA281" s="491" t="s">
        <v>326</v>
      </c>
      <c r="AB281" s="491" t="s">
        <v>326</v>
      </c>
      <c r="AC281" s="491" t="s">
        <v>326</v>
      </c>
      <c r="AD281" s="491" t="s">
        <v>326</v>
      </c>
      <c r="AE281" s="491" t="s">
        <v>326</v>
      </c>
      <c r="AF281" s="491" t="s">
        <v>326</v>
      </c>
      <c r="AG281" s="491" t="s">
        <v>326</v>
      </c>
      <c r="AH281" s="491" t="s">
        <v>326</v>
      </c>
      <c r="AI281" s="491" t="s">
        <v>326</v>
      </c>
      <c r="AJ281" s="491" t="s">
        <v>326</v>
      </c>
      <c r="AK281" s="491" t="s">
        <v>326</v>
      </c>
      <c r="AL281" s="491" t="s">
        <v>326</v>
      </c>
      <c r="AM281" s="491" t="s">
        <v>326</v>
      </c>
      <c r="AN281" s="491" t="s">
        <v>326</v>
      </c>
      <c r="AO281" s="491" t="s">
        <v>326</v>
      </c>
      <c r="AP281" s="491" t="s">
        <v>326</v>
      </c>
      <c r="AQ281" s="491" t="s">
        <v>326</v>
      </c>
      <c r="AR281" s="491" t="s">
        <v>326</v>
      </c>
      <c r="AS281" s="491" t="s">
        <v>326</v>
      </c>
      <c r="AT281" s="491" t="s">
        <v>326</v>
      </c>
      <c r="AU281" s="491" t="s">
        <v>326</v>
      </c>
      <c r="AV281" s="491" t="s">
        <v>326</v>
      </c>
      <c r="AW281" s="491" t="s">
        <v>326</v>
      </c>
      <c r="AX281" s="491" t="s">
        <v>326</v>
      </c>
      <c r="AY281" s="491" t="s">
        <v>326</v>
      </c>
      <c r="AZ281" s="491" t="s">
        <v>326</v>
      </c>
      <c r="BA281" s="491" t="s">
        <v>326</v>
      </c>
      <c r="BB281" s="491" t="s">
        <v>326</v>
      </c>
      <c r="BC281" s="491" t="s">
        <v>326</v>
      </c>
      <c r="BD281" s="491" t="s">
        <v>326</v>
      </c>
      <c r="BE281" s="491" t="s">
        <v>326</v>
      </c>
      <c r="BF281" s="491" t="s">
        <v>326</v>
      </c>
      <c r="BG281" s="491" t="s">
        <v>326</v>
      </c>
      <c r="BH281" s="491" t="s">
        <v>326</v>
      </c>
      <c r="BI281" s="491" t="s">
        <v>326</v>
      </c>
      <c r="BJ281" s="491" t="s">
        <v>326</v>
      </c>
      <c r="BK281" s="491" t="s">
        <v>326</v>
      </c>
      <c r="BL281" s="491" t="s">
        <v>326</v>
      </c>
      <c r="BM281" s="491" t="s">
        <v>326</v>
      </c>
      <c r="BN281" s="491" t="s">
        <v>326</v>
      </c>
      <c r="BO281" s="491" t="s">
        <v>326</v>
      </c>
      <c r="BP281" s="491" t="s">
        <v>326</v>
      </c>
      <c r="BQ281" s="491" t="s">
        <v>326</v>
      </c>
      <c r="BR281" s="491" t="s">
        <v>326</v>
      </c>
      <c r="BS281" s="491" t="s">
        <v>326</v>
      </c>
      <c r="BT281" s="491" t="s">
        <v>326</v>
      </c>
      <c r="BU281" s="491" t="s">
        <v>326</v>
      </c>
      <c r="BV281" s="491" t="s">
        <v>326</v>
      </c>
      <c r="BW281" s="491" t="s">
        <v>326</v>
      </c>
      <c r="CE281" s="8" t="s">
        <v>326</v>
      </c>
      <c r="CF281" s="491" t="s">
        <v>326</v>
      </c>
    </row>
    <row r="282" spans="1:84">
      <c r="A282" s="8" t="s">
        <v>326</v>
      </c>
      <c r="B282" s="8" t="s">
        <v>326</v>
      </c>
      <c r="C282" s="8" t="s">
        <v>326</v>
      </c>
      <c r="D282" s="491" t="s">
        <v>326</v>
      </c>
      <c r="E282" s="491" t="s">
        <v>326</v>
      </c>
      <c r="F282" s="491" t="s">
        <v>326</v>
      </c>
      <c r="G282" s="491" t="s">
        <v>326</v>
      </c>
      <c r="H282" s="491" t="s">
        <v>326</v>
      </c>
      <c r="I282" s="491" t="s">
        <v>326</v>
      </c>
      <c r="J282" s="491" t="s">
        <v>326</v>
      </c>
      <c r="K282" s="491" t="s">
        <v>326</v>
      </c>
      <c r="L282" s="491" t="s">
        <v>326</v>
      </c>
      <c r="M282" s="491" t="s">
        <v>326</v>
      </c>
      <c r="N282" s="491" t="s">
        <v>326</v>
      </c>
      <c r="O282" s="491" t="s">
        <v>326</v>
      </c>
      <c r="P282" s="491" t="s">
        <v>326</v>
      </c>
      <c r="Q282" s="491" t="s">
        <v>326</v>
      </c>
      <c r="R282" s="491" t="s">
        <v>326</v>
      </c>
      <c r="S282" s="491" t="s">
        <v>326</v>
      </c>
      <c r="T282" s="491" t="s">
        <v>326</v>
      </c>
      <c r="U282" s="491" t="s">
        <v>326</v>
      </c>
      <c r="V282" s="491" t="s">
        <v>326</v>
      </c>
      <c r="W282" s="491" t="s">
        <v>326</v>
      </c>
      <c r="X282" s="491" t="s">
        <v>326</v>
      </c>
      <c r="Y282" s="491" t="s">
        <v>326</v>
      </c>
      <c r="Z282" s="491" t="s">
        <v>326</v>
      </c>
      <c r="AA282" s="491" t="s">
        <v>326</v>
      </c>
      <c r="AB282" s="491" t="s">
        <v>326</v>
      </c>
      <c r="AC282" s="491" t="s">
        <v>326</v>
      </c>
      <c r="AD282" s="491" t="s">
        <v>326</v>
      </c>
      <c r="AE282" s="491" t="s">
        <v>326</v>
      </c>
      <c r="AF282" s="491" t="s">
        <v>326</v>
      </c>
      <c r="AG282" s="491" t="s">
        <v>326</v>
      </c>
      <c r="AH282" s="491" t="s">
        <v>326</v>
      </c>
      <c r="AI282" s="491" t="s">
        <v>326</v>
      </c>
      <c r="AJ282" s="491" t="s">
        <v>326</v>
      </c>
      <c r="AK282" s="491" t="s">
        <v>326</v>
      </c>
      <c r="AL282" s="491" t="s">
        <v>326</v>
      </c>
      <c r="AM282" s="491" t="s">
        <v>326</v>
      </c>
      <c r="AN282" s="491" t="s">
        <v>326</v>
      </c>
      <c r="AO282" s="491" t="s">
        <v>326</v>
      </c>
      <c r="AP282" s="491" t="s">
        <v>326</v>
      </c>
      <c r="AQ282" s="491" t="s">
        <v>326</v>
      </c>
      <c r="AR282" s="491" t="s">
        <v>326</v>
      </c>
      <c r="AS282" s="491" t="s">
        <v>326</v>
      </c>
      <c r="AT282" s="491" t="s">
        <v>326</v>
      </c>
      <c r="AU282" s="491" t="s">
        <v>326</v>
      </c>
      <c r="AV282" s="491" t="s">
        <v>326</v>
      </c>
      <c r="AW282" s="491" t="s">
        <v>326</v>
      </c>
      <c r="AX282" s="491" t="s">
        <v>326</v>
      </c>
      <c r="AY282" s="491" t="s">
        <v>326</v>
      </c>
      <c r="AZ282" s="491" t="s">
        <v>326</v>
      </c>
      <c r="BA282" s="491" t="s">
        <v>326</v>
      </c>
      <c r="BB282" s="491" t="s">
        <v>326</v>
      </c>
      <c r="BC282" s="491" t="s">
        <v>326</v>
      </c>
      <c r="BD282" s="491" t="s">
        <v>326</v>
      </c>
      <c r="BE282" s="491" t="s">
        <v>326</v>
      </c>
      <c r="BF282" s="491" t="s">
        <v>326</v>
      </c>
      <c r="BG282" s="491" t="s">
        <v>326</v>
      </c>
      <c r="BH282" s="491" t="s">
        <v>326</v>
      </c>
      <c r="BI282" s="491" t="s">
        <v>326</v>
      </c>
      <c r="BJ282" s="491" t="s">
        <v>326</v>
      </c>
      <c r="BK282" s="491" t="s">
        <v>326</v>
      </c>
      <c r="BL282" s="491" t="s">
        <v>326</v>
      </c>
      <c r="BM282" s="491" t="s">
        <v>326</v>
      </c>
      <c r="BN282" s="491" t="s">
        <v>326</v>
      </c>
      <c r="BO282" s="491" t="s">
        <v>326</v>
      </c>
      <c r="BP282" s="491" t="s">
        <v>326</v>
      </c>
      <c r="BQ282" s="491" t="s">
        <v>326</v>
      </c>
      <c r="BR282" s="491" t="s">
        <v>326</v>
      </c>
      <c r="BS282" s="491" t="s">
        <v>326</v>
      </c>
      <c r="BT282" s="491" t="s">
        <v>326</v>
      </c>
      <c r="BU282" s="491" t="s">
        <v>326</v>
      </c>
      <c r="BV282" s="491" t="s">
        <v>326</v>
      </c>
      <c r="BW282" s="491" t="s">
        <v>326</v>
      </c>
      <c r="CE282" s="8" t="s">
        <v>326</v>
      </c>
      <c r="CF282" s="491" t="s">
        <v>326</v>
      </c>
    </row>
    <row r="283" spans="1:84">
      <c r="A283" s="8" t="s">
        <v>326</v>
      </c>
      <c r="B283" s="8" t="s">
        <v>326</v>
      </c>
      <c r="C283" s="8" t="s">
        <v>326</v>
      </c>
      <c r="D283" s="491" t="s">
        <v>326</v>
      </c>
      <c r="E283" s="491" t="s">
        <v>326</v>
      </c>
      <c r="F283" s="491" t="s">
        <v>326</v>
      </c>
      <c r="G283" s="491" t="s">
        <v>326</v>
      </c>
      <c r="H283" s="491" t="s">
        <v>326</v>
      </c>
      <c r="I283" s="491" t="s">
        <v>326</v>
      </c>
      <c r="J283" s="491" t="s">
        <v>326</v>
      </c>
      <c r="K283" s="491" t="s">
        <v>326</v>
      </c>
      <c r="L283" s="491" t="s">
        <v>326</v>
      </c>
      <c r="M283" s="491" t="s">
        <v>326</v>
      </c>
      <c r="N283" s="491" t="s">
        <v>326</v>
      </c>
      <c r="O283" s="491" t="s">
        <v>326</v>
      </c>
      <c r="P283" s="491" t="s">
        <v>326</v>
      </c>
      <c r="Q283" s="491" t="s">
        <v>326</v>
      </c>
      <c r="R283" s="491" t="s">
        <v>326</v>
      </c>
      <c r="S283" s="491" t="s">
        <v>326</v>
      </c>
      <c r="T283" s="491" t="s">
        <v>326</v>
      </c>
      <c r="U283" s="491" t="s">
        <v>326</v>
      </c>
      <c r="V283" s="491" t="s">
        <v>326</v>
      </c>
      <c r="W283" s="491" t="s">
        <v>326</v>
      </c>
      <c r="X283" s="491" t="s">
        <v>326</v>
      </c>
      <c r="Y283" s="491" t="s">
        <v>326</v>
      </c>
      <c r="Z283" s="491" t="s">
        <v>326</v>
      </c>
      <c r="AA283" s="491" t="s">
        <v>326</v>
      </c>
      <c r="AB283" s="491" t="s">
        <v>326</v>
      </c>
      <c r="AC283" s="491" t="s">
        <v>326</v>
      </c>
      <c r="AD283" s="491" t="s">
        <v>326</v>
      </c>
      <c r="AE283" s="491" t="s">
        <v>326</v>
      </c>
      <c r="AF283" s="491" t="s">
        <v>326</v>
      </c>
      <c r="AG283" s="491" t="s">
        <v>326</v>
      </c>
      <c r="AH283" s="491" t="s">
        <v>326</v>
      </c>
      <c r="AI283" s="491" t="s">
        <v>326</v>
      </c>
      <c r="AJ283" s="491" t="s">
        <v>326</v>
      </c>
      <c r="AK283" s="491" t="s">
        <v>326</v>
      </c>
      <c r="AL283" s="491" t="s">
        <v>326</v>
      </c>
      <c r="AM283" s="491" t="s">
        <v>326</v>
      </c>
      <c r="AN283" s="491" t="s">
        <v>326</v>
      </c>
      <c r="AO283" s="491" t="s">
        <v>326</v>
      </c>
      <c r="AP283" s="491" t="s">
        <v>326</v>
      </c>
      <c r="AQ283" s="491" t="s">
        <v>326</v>
      </c>
      <c r="AR283" s="491" t="s">
        <v>326</v>
      </c>
      <c r="AS283" s="491" t="s">
        <v>326</v>
      </c>
      <c r="AT283" s="491" t="s">
        <v>326</v>
      </c>
      <c r="AU283" s="491" t="s">
        <v>326</v>
      </c>
      <c r="AV283" s="491" t="s">
        <v>326</v>
      </c>
      <c r="AW283" s="491" t="s">
        <v>326</v>
      </c>
      <c r="AX283" s="491" t="s">
        <v>326</v>
      </c>
      <c r="AY283" s="491" t="s">
        <v>326</v>
      </c>
      <c r="AZ283" s="491" t="s">
        <v>326</v>
      </c>
      <c r="BA283" s="491" t="s">
        <v>326</v>
      </c>
      <c r="BB283" s="491" t="s">
        <v>326</v>
      </c>
      <c r="BC283" s="491" t="s">
        <v>326</v>
      </c>
      <c r="BD283" s="491" t="s">
        <v>326</v>
      </c>
      <c r="BE283" s="491" t="s">
        <v>326</v>
      </c>
      <c r="BF283" s="491" t="s">
        <v>326</v>
      </c>
      <c r="BG283" s="491" t="s">
        <v>326</v>
      </c>
      <c r="BH283" s="491" t="s">
        <v>326</v>
      </c>
      <c r="BI283" s="491" t="s">
        <v>326</v>
      </c>
      <c r="BJ283" s="491" t="s">
        <v>326</v>
      </c>
      <c r="BK283" s="491" t="s">
        <v>326</v>
      </c>
      <c r="BL283" s="491" t="s">
        <v>326</v>
      </c>
      <c r="BM283" s="491" t="s">
        <v>326</v>
      </c>
      <c r="BN283" s="491" t="s">
        <v>326</v>
      </c>
      <c r="BO283" s="491" t="s">
        <v>326</v>
      </c>
      <c r="BP283" s="491" t="s">
        <v>326</v>
      </c>
      <c r="BQ283" s="491" t="s">
        <v>326</v>
      </c>
      <c r="BR283" s="491" t="s">
        <v>326</v>
      </c>
      <c r="BS283" s="491" t="s">
        <v>326</v>
      </c>
      <c r="BT283" s="491" t="s">
        <v>326</v>
      </c>
      <c r="BU283" s="491" t="s">
        <v>326</v>
      </c>
      <c r="BV283" s="491" t="s">
        <v>326</v>
      </c>
      <c r="BW283" s="491" t="s">
        <v>326</v>
      </c>
      <c r="CE283" s="8" t="s">
        <v>326</v>
      </c>
      <c r="CF283" s="491" t="s">
        <v>326</v>
      </c>
    </row>
    <row r="284" spans="1:84">
      <c r="A284" s="8" t="s">
        <v>326</v>
      </c>
      <c r="B284" s="8" t="s">
        <v>326</v>
      </c>
      <c r="C284" s="8" t="s">
        <v>326</v>
      </c>
      <c r="D284" s="491" t="s">
        <v>326</v>
      </c>
      <c r="E284" s="491" t="s">
        <v>326</v>
      </c>
      <c r="F284" s="491" t="s">
        <v>326</v>
      </c>
      <c r="G284" s="491" t="s">
        <v>326</v>
      </c>
      <c r="H284" s="491" t="s">
        <v>326</v>
      </c>
      <c r="I284" s="491" t="s">
        <v>326</v>
      </c>
      <c r="J284" s="491" t="s">
        <v>326</v>
      </c>
      <c r="K284" s="491" t="s">
        <v>326</v>
      </c>
      <c r="L284" s="491" t="s">
        <v>326</v>
      </c>
      <c r="M284" s="491" t="s">
        <v>326</v>
      </c>
      <c r="N284" s="491" t="s">
        <v>326</v>
      </c>
      <c r="O284" s="491" t="s">
        <v>326</v>
      </c>
      <c r="P284" s="491" t="s">
        <v>326</v>
      </c>
      <c r="Q284" s="491" t="s">
        <v>326</v>
      </c>
      <c r="R284" s="491" t="s">
        <v>326</v>
      </c>
      <c r="S284" s="491" t="s">
        <v>326</v>
      </c>
      <c r="T284" s="491" t="s">
        <v>326</v>
      </c>
      <c r="U284" s="491" t="s">
        <v>326</v>
      </c>
      <c r="V284" s="491" t="s">
        <v>326</v>
      </c>
      <c r="W284" s="491" t="s">
        <v>326</v>
      </c>
      <c r="X284" s="491" t="s">
        <v>326</v>
      </c>
      <c r="Y284" s="491" t="s">
        <v>326</v>
      </c>
      <c r="Z284" s="491" t="s">
        <v>326</v>
      </c>
      <c r="AA284" s="491" t="s">
        <v>326</v>
      </c>
      <c r="AB284" s="491" t="s">
        <v>326</v>
      </c>
      <c r="AC284" s="491" t="s">
        <v>326</v>
      </c>
      <c r="AD284" s="491" t="s">
        <v>326</v>
      </c>
      <c r="AE284" s="491" t="s">
        <v>326</v>
      </c>
      <c r="AF284" s="491" t="s">
        <v>326</v>
      </c>
      <c r="AG284" s="491" t="s">
        <v>326</v>
      </c>
      <c r="AH284" s="491" t="s">
        <v>326</v>
      </c>
      <c r="AI284" s="491" t="s">
        <v>326</v>
      </c>
      <c r="AJ284" s="491" t="s">
        <v>326</v>
      </c>
      <c r="AK284" s="491" t="s">
        <v>326</v>
      </c>
      <c r="AL284" s="491" t="s">
        <v>326</v>
      </c>
      <c r="AM284" s="491" t="s">
        <v>326</v>
      </c>
      <c r="AN284" s="491" t="s">
        <v>326</v>
      </c>
      <c r="AO284" s="491" t="s">
        <v>326</v>
      </c>
      <c r="AP284" s="491" t="s">
        <v>326</v>
      </c>
      <c r="AQ284" s="491" t="s">
        <v>326</v>
      </c>
      <c r="AR284" s="491" t="s">
        <v>326</v>
      </c>
      <c r="AS284" s="491" t="s">
        <v>326</v>
      </c>
      <c r="AT284" s="491" t="s">
        <v>326</v>
      </c>
      <c r="AU284" s="491" t="s">
        <v>326</v>
      </c>
      <c r="AV284" s="491" t="s">
        <v>326</v>
      </c>
      <c r="AW284" s="491" t="s">
        <v>326</v>
      </c>
      <c r="AX284" s="491" t="s">
        <v>326</v>
      </c>
      <c r="AY284" s="491" t="s">
        <v>326</v>
      </c>
      <c r="AZ284" s="491" t="s">
        <v>326</v>
      </c>
      <c r="BA284" s="491" t="s">
        <v>326</v>
      </c>
      <c r="BB284" s="491" t="s">
        <v>326</v>
      </c>
      <c r="BC284" s="491" t="s">
        <v>326</v>
      </c>
      <c r="BD284" s="491" t="s">
        <v>326</v>
      </c>
      <c r="BE284" s="491" t="s">
        <v>326</v>
      </c>
      <c r="BF284" s="491" t="s">
        <v>326</v>
      </c>
      <c r="BG284" s="491" t="s">
        <v>326</v>
      </c>
      <c r="BH284" s="491" t="s">
        <v>326</v>
      </c>
      <c r="BI284" s="491" t="s">
        <v>326</v>
      </c>
      <c r="BJ284" s="491" t="s">
        <v>326</v>
      </c>
      <c r="BK284" s="491" t="s">
        <v>326</v>
      </c>
      <c r="BL284" s="491" t="s">
        <v>326</v>
      </c>
      <c r="BM284" s="491" t="s">
        <v>326</v>
      </c>
      <c r="BN284" s="491" t="s">
        <v>326</v>
      </c>
      <c r="BO284" s="491" t="s">
        <v>326</v>
      </c>
      <c r="BP284" s="491" t="s">
        <v>326</v>
      </c>
      <c r="BQ284" s="491" t="s">
        <v>326</v>
      </c>
      <c r="BR284" s="491" t="s">
        <v>326</v>
      </c>
      <c r="BS284" s="491" t="s">
        <v>326</v>
      </c>
      <c r="BT284" s="491" t="s">
        <v>326</v>
      </c>
      <c r="BU284" s="491" t="s">
        <v>326</v>
      </c>
      <c r="BV284" s="491" t="s">
        <v>326</v>
      </c>
      <c r="BW284" s="491" t="s">
        <v>326</v>
      </c>
      <c r="CE284" s="8" t="s">
        <v>326</v>
      </c>
      <c r="CF284" s="491" t="s">
        <v>326</v>
      </c>
    </row>
    <row r="285" spans="1:84">
      <c r="A285" s="8" t="s">
        <v>326</v>
      </c>
      <c r="B285" s="8" t="s">
        <v>326</v>
      </c>
      <c r="C285" s="8" t="s">
        <v>326</v>
      </c>
      <c r="D285" s="491" t="s">
        <v>326</v>
      </c>
      <c r="E285" s="491" t="s">
        <v>326</v>
      </c>
      <c r="F285" s="491" t="s">
        <v>326</v>
      </c>
      <c r="G285" s="491" t="s">
        <v>326</v>
      </c>
      <c r="H285" s="491" t="s">
        <v>326</v>
      </c>
      <c r="I285" s="491" t="s">
        <v>326</v>
      </c>
      <c r="J285" s="491" t="s">
        <v>326</v>
      </c>
      <c r="K285" s="491" t="s">
        <v>326</v>
      </c>
      <c r="L285" s="491" t="s">
        <v>326</v>
      </c>
      <c r="M285" s="491" t="s">
        <v>326</v>
      </c>
      <c r="N285" s="491" t="s">
        <v>326</v>
      </c>
      <c r="O285" s="491" t="s">
        <v>326</v>
      </c>
      <c r="P285" s="491" t="s">
        <v>326</v>
      </c>
      <c r="Q285" s="491" t="s">
        <v>326</v>
      </c>
      <c r="R285" s="491" t="s">
        <v>326</v>
      </c>
      <c r="S285" s="491" t="s">
        <v>326</v>
      </c>
      <c r="T285" s="491" t="s">
        <v>326</v>
      </c>
      <c r="U285" s="491" t="s">
        <v>326</v>
      </c>
      <c r="V285" s="491" t="s">
        <v>326</v>
      </c>
      <c r="W285" s="491" t="s">
        <v>326</v>
      </c>
      <c r="X285" s="491" t="s">
        <v>326</v>
      </c>
      <c r="Y285" s="491" t="s">
        <v>326</v>
      </c>
      <c r="Z285" s="491" t="s">
        <v>326</v>
      </c>
      <c r="AA285" s="491" t="s">
        <v>326</v>
      </c>
      <c r="AB285" s="491" t="s">
        <v>326</v>
      </c>
      <c r="AC285" s="491" t="s">
        <v>326</v>
      </c>
      <c r="AD285" s="491" t="s">
        <v>326</v>
      </c>
      <c r="AE285" s="491" t="s">
        <v>326</v>
      </c>
      <c r="AF285" s="491" t="s">
        <v>326</v>
      </c>
      <c r="AG285" s="491" t="s">
        <v>326</v>
      </c>
      <c r="AH285" s="491" t="s">
        <v>326</v>
      </c>
      <c r="AI285" s="491" t="s">
        <v>326</v>
      </c>
      <c r="AJ285" s="491" t="s">
        <v>326</v>
      </c>
      <c r="AK285" s="491" t="s">
        <v>326</v>
      </c>
      <c r="AL285" s="491" t="s">
        <v>326</v>
      </c>
      <c r="AM285" s="491" t="s">
        <v>326</v>
      </c>
      <c r="AN285" s="491" t="s">
        <v>326</v>
      </c>
      <c r="AO285" s="491" t="s">
        <v>326</v>
      </c>
      <c r="AP285" s="491" t="s">
        <v>326</v>
      </c>
      <c r="AQ285" s="491" t="s">
        <v>326</v>
      </c>
      <c r="AR285" s="491" t="s">
        <v>326</v>
      </c>
      <c r="AS285" s="491" t="s">
        <v>326</v>
      </c>
      <c r="AT285" s="491" t="s">
        <v>326</v>
      </c>
      <c r="AU285" s="491" t="s">
        <v>326</v>
      </c>
      <c r="AV285" s="491" t="s">
        <v>326</v>
      </c>
      <c r="AW285" s="491" t="s">
        <v>326</v>
      </c>
      <c r="AX285" s="491" t="s">
        <v>326</v>
      </c>
      <c r="AY285" s="491" t="s">
        <v>326</v>
      </c>
      <c r="AZ285" s="491" t="s">
        <v>326</v>
      </c>
      <c r="BA285" s="491" t="s">
        <v>326</v>
      </c>
      <c r="BB285" s="491" t="s">
        <v>326</v>
      </c>
      <c r="BC285" s="491" t="s">
        <v>326</v>
      </c>
      <c r="BD285" s="491" t="s">
        <v>326</v>
      </c>
      <c r="BE285" s="491" t="s">
        <v>326</v>
      </c>
      <c r="BF285" s="491" t="s">
        <v>326</v>
      </c>
      <c r="BG285" s="491" t="s">
        <v>326</v>
      </c>
      <c r="BH285" s="491" t="s">
        <v>326</v>
      </c>
      <c r="BI285" s="491" t="s">
        <v>326</v>
      </c>
      <c r="BJ285" s="491" t="s">
        <v>326</v>
      </c>
      <c r="BK285" s="491" t="s">
        <v>326</v>
      </c>
      <c r="BL285" s="491" t="s">
        <v>326</v>
      </c>
      <c r="BM285" s="491" t="s">
        <v>326</v>
      </c>
      <c r="BN285" s="491" t="s">
        <v>326</v>
      </c>
      <c r="BO285" s="491" t="s">
        <v>326</v>
      </c>
      <c r="BP285" s="491" t="s">
        <v>326</v>
      </c>
      <c r="BQ285" s="491" t="s">
        <v>326</v>
      </c>
      <c r="BR285" s="491" t="s">
        <v>326</v>
      </c>
      <c r="BS285" s="491" t="s">
        <v>326</v>
      </c>
      <c r="BT285" s="491" t="s">
        <v>326</v>
      </c>
      <c r="BU285" s="491" t="s">
        <v>326</v>
      </c>
      <c r="BV285" s="491" t="s">
        <v>326</v>
      </c>
      <c r="BW285" s="491" t="s">
        <v>326</v>
      </c>
      <c r="CE285" s="8" t="s">
        <v>326</v>
      </c>
      <c r="CF285" s="491" t="s">
        <v>326</v>
      </c>
    </row>
    <row r="286" spans="1:84">
      <c r="A286" s="8" t="s">
        <v>326</v>
      </c>
      <c r="B286" s="8" t="s">
        <v>326</v>
      </c>
      <c r="C286" s="8" t="s">
        <v>326</v>
      </c>
      <c r="D286" s="491" t="s">
        <v>326</v>
      </c>
      <c r="E286" s="491" t="s">
        <v>326</v>
      </c>
      <c r="F286" s="491" t="s">
        <v>326</v>
      </c>
      <c r="G286" s="491" t="s">
        <v>326</v>
      </c>
      <c r="H286" s="491" t="s">
        <v>326</v>
      </c>
      <c r="I286" s="491" t="s">
        <v>326</v>
      </c>
      <c r="J286" s="491" t="s">
        <v>326</v>
      </c>
      <c r="K286" s="491" t="s">
        <v>326</v>
      </c>
      <c r="L286" s="491" t="s">
        <v>326</v>
      </c>
      <c r="M286" s="491" t="s">
        <v>326</v>
      </c>
      <c r="N286" s="491" t="s">
        <v>326</v>
      </c>
      <c r="O286" s="491" t="s">
        <v>326</v>
      </c>
      <c r="P286" s="491" t="s">
        <v>326</v>
      </c>
      <c r="Q286" s="491" t="s">
        <v>326</v>
      </c>
      <c r="R286" s="491" t="s">
        <v>326</v>
      </c>
      <c r="S286" s="491" t="s">
        <v>326</v>
      </c>
      <c r="T286" s="491" t="s">
        <v>326</v>
      </c>
      <c r="U286" s="491" t="s">
        <v>326</v>
      </c>
      <c r="V286" s="491" t="s">
        <v>326</v>
      </c>
      <c r="W286" s="491" t="s">
        <v>326</v>
      </c>
      <c r="X286" s="491" t="s">
        <v>326</v>
      </c>
      <c r="Y286" s="491" t="s">
        <v>326</v>
      </c>
      <c r="Z286" s="491" t="s">
        <v>326</v>
      </c>
      <c r="AA286" s="491" t="s">
        <v>326</v>
      </c>
      <c r="AB286" s="491" t="s">
        <v>326</v>
      </c>
      <c r="AC286" s="491" t="s">
        <v>326</v>
      </c>
      <c r="AD286" s="491" t="s">
        <v>326</v>
      </c>
      <c r="AE286" s="491" t="s">
        <v>326</v>
      </c>
      <c r="AF286" s="491" t="s">
        <v>326</v>
      </c>
      <c r="AG286" s="491" t="s">
        <v>326</v>
      </c>
      <c r="AH286" s="491" t="s">
        <v>326</v>
      </c>
      <c r="AI286" s="491" t="s">
        <v>326</v>
      </c>
      <c r="AJ286" s="491" t="s">
        <v>326</v>
      </c>
      <c r="AK286" s="491" t="s">
        <v>326</v>
      </c>
      <c r="AL286" s="491" t="s">
        <v>326</v>
      </c>
      <c r="AM286" s="491" t="s">
        <v>326</v>
      </c>
      <c r="AN286" s="491" t="s">
        <v>326</v>
      </c>
      <c r="AO286" s="491" t="s">
        <v>326</v>
      </c>
      <c r="AP286" s="491" t="s">
        <v>326</v>
      </c>
      <c r="AQ286" s="491" t="s">
        <v>326</v>
      </c>
      <c r="AR286" s="491" t="s">
        <v>326</v>
      </c>
      <c r="AS286" s="491" t="s">
        <v>326</v>
      </c>
      <c r="AT286" s="491" t="s">
        <v>326</v>
      </c>
      <c r="AU286" s="491" t="s">
        <v>326</v>
      </c>
      <c r="AV286" s="491" t="s">
        <v>326</v>
      </c>
      <c r="AW286" s="491" t="s">
        <v>326</v>
      </c>
      <c r="AX286" s="491" t="s">
        <v>326</v>
      </c>
      <c r="AY286" s="491" t="s">
        <v>326</v>
      </c>
      <c r="AZ286" s="491" t="s">
        <v>326</v>
      </c>
      <c r="BA286" s="491" t="s">
        <v>326</v>
      </c>
      <c r="BB286" s="491" t="s">
        <v>326</v>
      </c>
      <c r="BC286" s="491" t="s">
        <v>326</v>
      </c>
      <c r="BD286" s="491" t="s">
        <v>326</v>
      </c>
      <c r="BE286" s="491" t="s">
        <v>326</v>
      </c>
      <c r="BF286" s="491" t="s">
        <v>326</v>
      </c>
      <c r="BG286" s="491" t="s">
        <v>326</v>
      </c>
      <c r="BH286" s="491" t="s">
        <v>326</v>
      </c>
      <c r="BI286" s="491" t="s">
        <v>326</v>
      </c>
      <c r="BJ286" s="491" t="s">
        <v>326</v>
      </c>
      <c r="BK286" s="491" t="s">
        <v>326</v>
      </c>
      <c r="BL286" s="491" t="s">
        <v>326</v>
      </c>
      <c r="BM286" s="491" t="s">
        <v>326</v>
      </c>
      <c r="BN286" s="491" t="s">
        <v>326</v>
      </c>
      <c r="BO286" s="491" t="s">
        <v>326</v>
      </c>
      <c r="BP286" s="491" t="s">
        <v>326</v>
      </c>
      <c r="BQ286" s="491" t="s">
        <v>326</v>
      </c>
      <c r="BR286" s="491" t="s">
        <v>326</v>
      </c>
      <c r="BS286" s="491" t="s">
        <v>326</v>
      </c>
      <c r="BT286" s="491" t="s">
        <v>326</v>
      </c>
      <c r="BU286" s="491" t="s">
        <v>326</v>
      </c>
      <c r="BV286" s="491" t="s">
        <v>326</v>
      </c>
      <c r="BW286" s="491" t="s">
        <v>326</v>
      </c>
      <c r="CE286" s="8" t="s">
        <v>326</v>
      </c>
      <c r="CF286" s="491" t="s">
        <v>326</v>
      </c>
    </row>
    <row r="287" spans="1:84">
      <c r="A287" s="8" t="s">
        <v>326</v>
      </c>
      <c r="B287" s="8" t="s">
        <v>326</v>
      </c>
      <c r="C287" s="8" t="s">
        <v>326</v>
      </c>
      <c r="D287" s="491" t="s">
        <v>326</v>
      </c>
      <c r="E287" s="491" t="s">
        <v>326</v>
      </c>
      <c r="F287" s="491" t="s">
        <v>326</v>
      </c>
      <c r="G287" s="491" t="s">
        <v>326</v>
      </c>
      <c r="H287" s="491" t="s">
        <v>326</v>
      </c>
      <c r="I287" s="491" t="s">
        <v>326</v>
      </c>
      <c r="J287" s="491" t="s">
        <v>326</v>
      </c>
      <c r="K287" s="491" t="s">
        <v>326</v>
      </c>
      <c r="L287" s="491" t="s">
        <v>326</v>
      </c>
      <c r="M287" s="491" t="s">
        <v>326</v>
      </c>
      <c r="N287" s="491" t="s">
        <v>326</v>
      </c>
      <c r="O287" s="491" t="s">
        <v>326</v>
      </c>
      <c r="P287" s="491" t="s">
        <v>326</v>
      </c>
      <c r="Q287" s="491" t="s">
        <v>326</v>
      </c>
      <c r="R287" s="491" t="s">
        <v>326</v>
      </c>
      <c r="S287" s="491" t="s">
        <v>326</v>
      </c>
      <c r="T287" s="491" t="s">
        <v>326</v>
      </c>
      <c r="U287" s="491" t="s">
        <v>326</v>
      </c>
      <c r="V287" s="491" t="s">
        <v>326</v>
      </c>
      <c r="W287" s="491" t="s">
        <v>326</v>
      </c>
      <c r="X287" s="491" t="s">
        <v>326</v>
      </c>
      <c r="Y287" s="491" t="s">
        <v>326</v>
      </c>
      <c r="Z287" s="491" t="s">
        <v>326</v>
      </c>
      <c r="AA287" s="491" t="s">
        <v>326</v>
      </c>
      <c r="AB287" s="491" t="s">
        <v>326</v>
      </c>
      <c r="AC287" s="491" t="s">
        <v>326</v>
      </c>
      <c r="AD287" s="491" t="s">
        <v>326</v>
      </c>
      <c r="AE287" s="491" t="s">
        <v>326</v>
      </c>
      <c r="AF287" s="491" t="s">
        <v>326</v>
      </c>
      <c r="AG287" s="491" t="s">
        <v>326</v>
      </c>
      <c r="AH287" s="491" t="s">
        <v>326</v>
      </c>
      <c r="AI287" s="491" t="s">
        <v>326</v>
      </c>
      <c r="AJ287" s="491" t="s">
        <v>326</v>
      </c>
      <c r="AK287" s="491" t="s">
        <v>326</v>
      </c>
      <c r="AL287" s="491" t="s">
        <v>326</v>
      </c>
      <c r="AM287" s="491" t="s">
        <v>326</v>
      </c>
      <c r="AN287" s="491" t="s">
        <v>326</v>
      </c>
      <c r="AO287" s="491" t="s">
        <v>326</v>
      </c>
      <c r="AP287" s="491" t="s">
        <v>326</v>
      </c>
      <c r="AQ287" s="491" t="s">
        <v>326</v>
      </c>
      <c r="AR287" s="491" t="s">
        <v>326</v>
      </c>
      <c r="AS287" s="491" t="s">
        <v>326</v>
      </c>
      <c r="AT287" s="491" t="s">
        <v>326</v>
      </c>
      <c r="AU287" s="491" t="s">
        <v>326</v>
      </c>
      <c r="AV287" s="491" t="s">
        <v>326</v>
      </c>
      <c r="AW287" s="491" t="s">
        <v>326</v>
      </c>
      <c r="AX287" s="491" t="s">
        <v>326</v>
      </c>
      <c r="AY287" s="491" t="s">
        <v>326</v>
      </c>
      <c r="AZ287" s="491" t="s">
        <v>326</v>
      </c>
      <c r="BA287" s="491" t="s">
        <v>326</v>
      </c>
      <c r="BB287" s="491" t="s">
        <v>326</v>
      </c>
      <c r="BC287" s="491" t="s">
        <v>326</v>
      </c>
      <c r="BD287" s="491" t="s">
        <v>326</v>
      </c>
      <c r="BE287" s="491" t="s">
        <v>326</v>
      </c>
      <c r="BF287" s="491" t="s">
        <v>326</v>
      </c>
      <c r="BG287" s="491" t="s">
        <v>326</v>
      </c>
      <c r="BH287" s="491" t="s">
        <v>326</v>
      </c>
      <c r="BI287" s="491" t="s">
        <v>326</v>
      </c>
      <c r="BJ287" s="491" t="s">
        <v>326</v>
      </c>
      <c r="BK287" s="491" t="s">
        <v>326</v>
      </c>
      <c r="BL287" s="491" t="s">
        <v>326</v>
      </c>
      <c r="BM287" s="491" t="s">
        <v>326</v>
      </c>
      <c r="BN287" s="491" t="s">
        <v>326</v>
      </c>
      <c r="BO287" s="491" t="s">
        <v>326</v>
      </c>
      <c r="BP287" s="491" t="s">
        <v>326</v>
      </c>
      <c r="BQ287" s="491" t="s">
        <v>326</v>
      </c>
      <c r="BR287" s="491" t="s">
        <v>326</v>
      </c>
      <c r="BS287" s="491" t="s">
        <v>326</v>
      </c>
      <c r="BT287" s="491" t="s">
        <v>326</v>
      </c>
      <c r="BU287" s="491" t="s">
        <v>326</v>
      </c>
      <c r="BV287" s="491" t="s">
        <v>326</v>
      </c>
      <c r="BW287" s="491" t="s">
        <v>326</v>
      </c>
      <c r="CE287" s="8" t="s">
        <v>326</v>
      </c>
      <c r="CF287" s="491" t="s">
        <v>326</v>
      </c>
    </row>
    <row r="288" spans="1:84">
      <c r="A288" s="8" t="s">
        <v>326</v>
      </c>
      <c r="B288" s="8" t="s">
        <v>326</v>
      </c>
      <c r="C288" s="8" t="s">
        <v>326</v>
      </c>
      <c r="D288" s="491" t="s">
        <v>326</v>
      </c>
      <c r="E288" s="491" t="s">
        <v>326</v>
      </c>
      <c r="F288" s="491" t="s">
        <v>326</v>
      </c>
      <c r="G288" s="491" t="s">
        <v>326</v>
      </c>
      <c r="H288" s="491" t="s">
        <v>326</v>
      </c>
      <c r="I288" s="491" t="s">
        <v>326</v>
      </c>
      <c r="J288" s="491" t="s">
        <v>326</v>
      </c>
      <c r="K288" s="491" t="s">
        <v>326</v>
      </c>
      <c r="L288" s="491" t="s">
        <v>326</v>
      </c>
      <c r="M288" s="491" t="s">
        <v>326</v>
      </c>
      <c r="N288" s="491" t="s">
        <v>326</v>
      </c>
      <c r="O288" s="491" t="s">
        <v>326</v>
      </c>
      <c r="P288" s="491" t="s">
        <v>326</v>
      </c>
      <c r="Q288" s="491" t="s">
        <v>326</v>
      </c>
      <c r="R288" s="491" t="s">
        <v>326</v>
      </c>
      <c r="S288" s="491" t="s">
        <v>326</v>
      </c>
      <c r="T288" s="491" t="s">
        <v>326</v>
      </c>
      <c r="U288" s="491" t="s">
        <v>326</v>
      </c>
      <c r="V288" s="491" t="s">
        <v>326</v>
      </c>
      <c r="W288" s="491" t="s">
        <v>326</v>
      </c>
      <c r="X288" s="491" t="s">
        <v>326</v>
      </c>
      <c r="Y288" s="491" t="s">
        <v>326</v>
      </c>
      <c r="Z288" s="491" t="s">
        <v>326</v>
      </c>
      <c r="AA288" s="491" t="s">
        <v>326</v>
      </c>
      <c r="AB288" s="491" t="s">
        <v>326</v>
      </c>
      <c r="AC288" s="491" t="s">
        <v>326</v>
      </c>
      <c r="AD288" s="491" t="s">
        <v>326</v>
      </c>
      <c r="AE288" s="491" t="s">
        <v>326</v>
      </c>
      <c r="AF288" s="491" t="s">
        <v>326</v>
      </c>
      <c r="AG288" s="491" t="s">
        <v>326</v>
      </c>
      <c r="AH288" s="491" t="s">
        <v>326</v>
      </c>
      <c r="AI288" s="491" t="s">
        <v>326</v>
      </c>
      <c r="AJ288" s="491" t="s">
        <v>326</v>
      </c>
      <c r="AK288" s="491" t="s">
        <v>326</v>
      </c>
      <c r="AL288" s="491" t="s">
        <v>326</v>
      </c>
      <c r="AM288" s="491" t="s">
        <v>326</v>
      </c>
      <c r="AN288" s="491" t="s">
        <v>326</v>
      </c>
      <c r="AO288" s="491" t="s">
        <v>326</v>
      </c>
      <c r="AP288" s="491" t="s">
        <v>326</v>
      </c>
      <c r="AQ288" s="491" t="s">
        <v>326</v>
      </c>
      <c r="AR288" s="491" t="s">
        <v>326</v>
      </c>
      <c r="AS288" s="491" t="s">
        <v>326</v>
      </c>
      <c r="AT288" s="491" t="s">
        <v>326</v>
      </c>
      <c r="AU288" s="491" t="s">
        <v>326</v>
      </c>
      <c r="AV288" s="491" t="s">
        <v>326</v>
      </c>
      <c r="AW288" s="491" t="s">
        <v>326</v>
      </c>
      <c r="AX288" s="491" t="s">
        <v>326</v>
      </c>
      <c r="AY288" s="491" t="s">
        <v>326</v>
      </c>
      <c r="AZ288" s="491" t="s">
        <v>326</v>
      </c>
      <c r="BA288" s="491" t="s">
        <v>326</v>
      </c>
      <c r="BB288" s="491" t="s">
        <v>326</v>
      </c>
      <c r="BC288" s="491" t="s">
        <v>326</v>
      </c>
      <c r="BD288" s="491" t="s">
        <v>326</v>
      </c>
      <c r="BE288" s="491" t="s">
        <v>326</v>
      </c>
      <c r="BF288" s="491" t="s">
        <v>326</v>
      </c>
      <c r="BG288" s="491" t="s">
        <v>326</v>
      </c>
      <c r="BH288" s="491" t="s">
        <v>326</v>
      </c>
      <c r="BI288" s="491" t="s">
        <v>326</v>
      </c>
      <c r="BJ288" s="491" t="s">
        <v>326</v>
      </c>
      <c r="BK288" s="491" t="s">
        <v>326</v>
      </c>
      <c r="BL288" s="491" t="s">
        <v>326</v>
      </c>
      <c r="BM288" s="491" t="s">
        <v>326</v>
      </c>
      <c r="BN288" s="491" t="s">
        <v>326</v>
      </c>
      <c r="BO288" s="491" t="s">
        <v>326</v>
      </c>
      <c r="BP288" s="491" t="s">
        <v>326</v>
      </c>
      <c r="BQ288" s="491" t="s">
        <v>326</v>
      </c>
      <c r="BR288" s="491" t="s">
        <v>326</v>
      </c>
      <c r="BS288" s="491" t="s">
        <v>326</v>
      </c>
      <c r="BT288" s="491" t="s">
        <v>326</v>
      </c>
      <c r="BU288" s="491" t="s">
        <v>326</v>
      </c>
      <c r="BV288" s="491" t="s">
        <v>326</v>
      </c>
      <c r="BW288" s="491" t="s">
        <v>326</v>
      </c>
      <c r="CE288" s="8" t="s">
        <v>326</v>
      </c>
      <c r="CF288" s="491" t="s">
        <v>326</v>
      </c>
    </row>
    <row r="289" spans="1:84">
      <c r="A289" s="8" t="s">
        <v>326</v>
      </c>
      <c r="B289" s="8" t="s">
        <v>326</v>
      </c>
      <c r="C289" s="8" t="s">
        <v>326</v>
      </c>
      <c r="D289" s="491" t="s">
        <v>326</v>
      </c>
      <c r="E289" s="491" t="s">
        <v>326</v>
      </c>
      <c r="F289" s="491" t="s">
        <v>326</v>
      </c>
      <c r="G289" s="491" t="s">
        <v>326</v>
      </c>
      <c r="H289" s="491" t="s">
        <v>326</v>
      </c>
      <c r="I289" s="491" t="s">
        <v>326</v>
      </c>
      <c r="J289" s="491" t="s">
        <v>326</v>
      </c>
      <c r="K289" s="491" t="s">
        <v>326</v>
      </c>
      <c r="L289" s="491" t="s">
        <v>326</v>
      </c>
      <c r="M289" s="491" t="s">
        <v>326</v>
      </c>
      <c r="N289" s="491" t="s">
        <v>326</v>
      </c>
      <c r="O289" s="491" t="s">
        <v>326</v>
      </c>
      <c r="P289" s="491" t="s">
        <v>326</v>
      </c>
      <c r="Q289" s="491" t="s">
        <v>326</v>
      </c>
      <c r="R289" s="491" t="s">
        <v>326</v>
      </c>
      <c r="S289" s="491" t="s">
        <v>326</v>
      </c>
      <c r="T289" s="491" t="s">
        <v>326</v>
      </c>
      <c r="U289" s="491" t="s">
        <v>326</v>
      </c>
      <c r="V289" s="491" t="s">
        <v>326</v>
      </c>
      <c r="W289" s="491" t="s">
        <v>326</v>
      </c>
      <c r="X289" s="491" t="s">
        <v>326</v>
      </c>
      <c r="Y289" s="491" t="s">
        <v>326</v>
      </c>
      <c r="Z289" s="491" t="s">
        <v>326</v>
      </c>
      <c r="AA289" s="491" t="s">
        <v>326</v>
      </c>
      <c r="AB289" s="491" t="s">
        <v>326</v>
      </c>
      <c r="AC289" s="491" t="s">
        <v>326</v>
      </c>
      <c r="AD289" s="491" t="s">
        <v>326</v>
      </c>
      <c r="AE289" s="491" t="s">
        <v>326</v>
      </c>
      <c r="AF289" s="491" t="s">
        <v>326</v>
      </c>
      <c r="AG289" s="491" t="s">
        <v>326</v>
      </c>
      <c r="AH289" s="491" t="s">
        <v>326</v>
      </c>
      <c r="AI289" s="491" t="s">
        <v>326</v>
      </c>
      <c r="AJ289" s="491" t="s">
        <v>326</v>
      </c>
      <c r="AK289" s="491" t="s">
        <v>326</v>
      </c>
      <c r="AL289" s="491" t="s">
        <v>326</v>
      </c>
      <c r="AM289" s="491" t="s">
        <v>326</v>
      </c>
      <c r="AN289" s="491" t="s">
        <v>326</v>
      </c>
      <c r="AO289" s="491" t="s">
        <v>326</v>
      </c>
      <c r="AP289" s="491" t="s">
        <v>326</v>
      </c>
      <c r="AQ289" s="491" t="s">
        <v>326</v>
      </c>
      <c r="AR289" s="491" t="s">
        <v>326</v>
      </c>
      <c r="AS289" s="491" t="s">
        <v>326</v>
      </c>
      <c r="AT289" s="491" t="s">
        <v>326</v>
      </c>
      <c r="AU289" s="491" t="s">
        <v>326</v>
      </c>
      <c r="AV289" s="491" t="s">
        <v>326</v>
      </c>
      <c r="AW289" s="491" t="s">
        <v>326</v>
      </c>
      <c r="AX289" s="491" t="s">
        <v>326</v>
      </c>
      <c r="AY289" s="491" t="s">
        <v>326</v>
      </c>
      <c r="AZ289" s="491" t="s">
        <v>326</v>
      </c>
      <c r="BA289" s="491" t="s">
        <v>326</v>
      </c>
      <c r="BB289" s="491" t="s">
        <v>326</v>
      </c>
      <c r="BC289" s="491" t="s">
        <v>326</v>
      </c>
      <c r="BD289" s="491" t="s">
        <v>326</v>
      </c>
      <c r="BE289" s="491" t="s">
        <v>326</v>
      </c>
      <c r="BF289" s="491" t="s">
        <v>326</v>
      </c>
      <c r="BG289" s="491" t="s">
        <v>326</v>
      </c>
      <c r="BH289" s="491" t="s">
        <v>326</v>
      </c>
      <c r="BI289" s="491" t="s">
        <v>326</v>
      </c>
      <c r="BJ289" s="491" t="s">
        <v>326</v>
      </c>
      <c r="BK289" s="491" t="s">
        <v>326</v>
      </c>
      <c r="BL289" s="491" t="s">
        <v>326</v>
      </c>
      <c r="BM289" s="491" t="s">
        <v>326</v>
      </c>
      <c r="BN289" s="491" t="s">
        <v>326</v>
      </c>
      <c r="BO289" s="491" t="s">
        <v>326</v>
      </c>
      <c r="BP289" s="491" t="s">
        <v>326</v>
      </c>
      <c r="BQ289" s="491" t="s">
        <v>326</v>
      </c>
      <c r="BR289" s="491" t="s">
        <v>326</v>
      </c>
      <c r="BS289" s="491" t="s">
        <v>326</v>
      </c>
      <c r="BT289" s="491" t="s">
        <v>326</v>
      </c>
      <c r="BU289" s="491" t="s">
        <v>326</v>
      </c>
      <c r="BV289" s="491" t="s">
        <v>326</v>
      </c>
      <c r="BW289" s="491" t="s">
        <v>326</v>
      </c>
      <c r="CE289" s="8" t="s">
        <v>326</v>
      </c>
      <c r="CF289" s="491" t="s">
        <v>326</v>
      </c>
    </row>
    <row r="290" spans="1:84">
      <c r="A290" s="8" t="s">
        <v>326</v>
      </c>
      <c r="B290" s="8" t="s">
        <v>326</v>
      </c>
      <c r="C290" s="8" t="s">
        <v>326</v>
      </c>
      <c r="D290" s="491" t="s">
        <v>326</v>
      </c>
      <c r="E290" s="491" t="s">
        <v>326</v>
      </c>
      <c r="F290" s="491" t="s">
        <v>326</v>
      </c>
      <c r="G290" s="491" t="s">
        <v>326</v>
      </c>
      <c r="H290" s="491" t="s">
        <v>326</v>
      </c>
      <c r="I290" s="491" t="s">
        <v>326</v>
      </c>
      <c r="J290" s="491" t="s">
        <v>326</v>
      </c>
      <c r="K290" s="491" t="s">
        <v>326</v>
      </c>
      <c r="L290" s="491" t="s">
        <v>326</v>
      </c>
      <c r="M290" s="491" t="s">
        <v>326</v>
      </c>
      <c r="N290" s="491" t="s">
        <v>326</v>
      </c>
      <c r="O290" s="491" t="s">
        <v>326</v>
      </c>
      <c r="P290" s="491" t="s">
        <v>326</v>
      </c>
      <c r="Q290" s="491" t="s">
        <v>326</v>
      </c>
      <c r="R290" s="491" t="s">
        <v>326</v>
      </c>
      <c r="S290" s="491" t="s">
        <v>326</v>
      </c>
      <c r="T290" s="491" t="s">
        <v>326</v>
      </c>
      <c r="U290" s="491" t="s">
        <v>326</v>
      </c>
      <c r="V290" s="491" t="s">
        <v>326</v>
      </c>
      <c r="W290" s="491" t="s">
        <v>326</v>
      </c>
      <c r="X290" s="491" t="s">
        <v>326</v>
      </c>
      <c r="Y290" s="491" t="s">
        <v>326</v>
      </c>
      <c r="Z290" s="491" t="s">
        <v>326</v>
      </c>
      <c r="AA290" s="491" t="s">
        <v>326</v>
      </c>
      <c r="AB290" s="491" t="s">
        <v>326</v>
      </c>
      <c r="AC290" s="491" t="s">
        <v>326</v>
      </c>
      <c r="AD290" s="491" t="s">
        <v>326</v>
      </c>
      <c r="AE290" s="491" t="s">
        <v>326</v>
      </c>
      <c r="AF290" s="491" t="s">
        <v>326</v>
      </c>
      <c r="AG290" s="491" t="s">
        <v>326</v>
      </c>
      <c r="AH290" s="491" t="s">
        <v>326</v>
      </c>
      <c r="AI290" s="491" t="s">
        <v>326</v>
      </c>
      <c r="AJ290" s="491" t="s">
        <v>326</v>
      </c>
      <c r="AK290" s="491" t="s">
        <v>326</v>
      </c>
      <c r="AL290" s="491" t="s">
        <v>326</v>
      </c>
      <c r="AM290" s="491" t="s">
        <v>326</v>
      </c>
      <c r="AN290" s="491" t="s">
        <v>326</v>
      </c>
      <c r="AO290" s="491" t="s">
        <v>326</v>
      </c>
      <c r="AP290" s="491" t="s">
        <v>326</v>
      </c>
      <c r="AQ290" s="491" t="s">
        <v>326</v>
      </c>
      <c r="AR290" s="491" t="s">
        <v>326</v>
      </c>
      <c r="AS290" s="491" t="s">
        <v>326</v>
      </c>
      <c r="AT290" s="491" t="s">
        <v>326</v>
      </c>
      <c r="AU290" s="491" t="s">
        <v>326</v>
      </c>
      <c r="AV290" s="491" t="s">
        <v>326</v>
      </c>
      <c r="AW290" s="491" t="s">
        <v>326</v>
      </c>
      <c r="AX290" s="491" t="s">
        <v>326</v>
      </c>
      <c r="AY290" s="491" t="s">
        <v>326</v>
      </c>
      <c r="AZ290" s="491" t="s">
        <v>326</v>
      </c>
      <c r="BA290" s="491" t="s">
        <v>326</v>
      </c>
      <c r="BB290" s="491" t="s">
        <v>326</v>
      </c>
      <c r="BC290" s="491" t="s">
        <v>326</v>
      </c>
      <c r="BD290" s="491" t="s">
        <v>326</v>
      </c>
      <c r="BE290" s="491" t="s">
        <v>326</v>
      </c>
      <c r="BF290" s="491" t="s">
        <v>326</v>
      </c>
      <c r="BG290" s="491" t="s">
        <v>326</v>
      </c>
      <c r="BH290" s="491" t="s">
        <v>326</v>
      </c>
      <c r="BI290" s="491" t="s">
        <v>326</v>
      </c>
      <c r="BJ290" s="491" t="s">
        <v>326</v>
      </c>
      <c r="BK290" s="491" t="s">
        <v>326</v>
      </c>
      <c r="BL290" s="491" t="s">
        <v>326</v>
      </c>
      <c r="BM290" s="491" t="s">
        <v>326</v>
      </c>
      <c r="BN290" s="491" t="s">
        <v>326</v>
      </c>
      <c r="BO290" s="491" t="s">
        <v>326</v>
      </c>
      <c r="BP290" s="491" t="s">
        <v>326</v>
      </c>
      <c r="BQ290" s="491" t="s">
        <v>326</v>
      </c>
      <c r="BR290" s="491" t="s">
        <v>326</v>
      </c>
      <c r="BS290" s="491" t="s">
        <v>326</v>
      </c>
      <c r="BT290" s="491" t="s">
        <v>326</v>
      </c>
      <c r="BU290" s="491" t="s">
        <v>326</v>
      </c>
      <c r="BV290" s="491" t="s">
        <v>326</v>
      </c>
      <c r="BW290" s="491" t="s">
        <v>326</v>
      </c>
      <c r="CE290" s="8" t="s">
        <v>326</v>
      </c>
      <c r="CF290" s="491" t="s">
        <v>326</v>
      </c>
    </row>
    <row r="291" spans="1:84">
      <c r="A291" s="8" t="s">
        <v>326</v>
      </c>
      <c r="B291" s="8" t="s">
        <v>326</v>
      </c>
      <c r="C291" s="8" t="s">
        <v>326</v>
      </c>
      <c r="D291" s="491" t="s">
        <v>326</v>
      </c>
      <c r="E291" s="491" t="s">
        <v>326</v>
      </c>
      <c r="F291" s="491" t="s">
        <v>326</v>
      </c>
      <c r="G291" s="491" t="s">
        <v>326</v>
      </c>
      <c r="H291" s="491" t="s">
        <v>326</v>
      </c>
      <c r="I291" s="491" t="s">
        <v>326</v>
      </c>
      <c r="J291" s="491" t="s">
        <v>326</v>
      </c>
      <c r="K291" s="491" t="s">
        <v>326</v>
      </c>
      <c r="L291" s="491" t="s">
        <v>326</v>
      </c>
      <c r="M291" s="491" t="s">
        <v>326</v>
      </c>
      <c r="N291" s="491" t="s">
        <v>326</v>
      </c>
      <c r="O291" s="491" t="s">
        <v>326</v>
      </c>
      <c r="P291" s="491" t="s">
        <v>326</v>
      </c>
      <c r="Q291" s="491" t="s">
        <v>326</v>
      </c>
      <c r="R291" s="491" t="s">
        <v>326</v>
      </c>
      <c r="S291" s="491" t="s">
        <v>326</v>
      </c>
      <c r="T291" s="491" t="s">
        <v>326</v>
      </c>
      <c r="U291" s="491" t="s">
        <v>326</v>
      </c>
      <c r="V291" s="491" t="s">
        <v>326</v>
      </c>
      <c r="W291" s="491" t="s">
        <v>326</v>
      </c>
      <c r="X291" s="491" t="s">
        <v>326</v>
      </c>
      <c r="Y291" s="491" t="s">
        <v>326</v>
      </c>
      <c r="Z291" s="491" t="s">
        <v>326</v>
      </c>
      <c r="AA291" s="491" t="s">
        <v>326</v>
      </c>
      <c r="AB291" s="491" t="s">
        <v>326</v>
      </c>
      <c r="AC291" s="491" t="s">
        <v>326</v>
      </c>
      <c r="AD291" s="491" t="s">
        <v>326</v>
      </c>
      <c r="AE291" s="491" t="s">
        <v>326</v>
      </c>
      <c r="AF291" s="491" t="s">
        <v>326</v>
      </c>
      <c r="AG291" s="491" t="s">
        <v>326</v>
      </c>
      <c r="AH291" s="491" t="s">
        <v>326</v>
      </c>
      <c r="AI291" s="491" t="s">
        <v>326</v>
      </c>
      <c r="AJ291" s="491" t="s">
        <v>326</v>
      </c>
      <c r="AK291" s="491" t="s">
        <v>326</v>
      </c>
      <c r="AL291" s="491" t="s">
        <v>326</v>
      </c>
      <c r="AM291" s="491" t="s">
        <v>326</v>
      </c>
      <c r="AN291" s="491" t="s">
        <v>326</v>
      </c>
      <c r="AO291" s="491" t="s">
        <v>326</v>
      </c>
      <c r="AP291" s="491" t="s">
        <v>326</v>
      </c>
      <c r="AQ291" s="491" t="s">
        <v>326</v>
      </c>
      <c r="AR291" s="491" t="s">
        <v>326</v>
      </c>
      <c r="AS291" s="491" t="s">
        <v>326</v>
      </c>
      <c r="AT291" s="491" t="s">
        <v>326</v>
      </c>
      <c r="AU291" s="491" t="s">
        <v>326</v>
      </c>
      <c r="AV291" s="491" t="s">
        <v>326</v>
      </c>
      <c r="AW291" s="491" t="s">
        <v>326</v>
      </c>
      <c r="AX291" s="491" t="s">
        <v>326</v>
      </c>
      <c r="AY291" s="491" t="s">
        <v>326</v>
      </c>
      <c r="AZ291" s="491" t="s">
        <v>326</v>
      </c>
      <c r="BA291" s="491" t="s">
        <v>326</v>
      </c>
      <c r="BB291" s="491" t="s">
        <v>326</v>
      </c>
      <c r="BC291" s="491" t="s">
        <v>326</v>
      </c>
      <c r="BD291" s="491" t="s">
        <v>326</v>
      </c>
      <c r="BE291" s="491" t="s">
        <v>326</v>
      </c>
      <c r="BF291" s="491" t="s">
        <v>326</v>
      </c>
      <c r="BG291" s="491" t="s">
        <v>326</v>
      </c>
      <c r="BH291" s="491" t="s">
        <v>326</v>
      </c>
      <c r="BI291" s="491" t="s">
        <v>326</v>
      </c>
      <c r="BJ291" s="491" t="s">
        <v>326</v>
      </c>
      <c r="BK291" s="491" t="s">
        <v>326</v>
      </c>
      <c r="BL291" s="491" t="s">
        <v>326</v>
      </c>
      <c r="BM291" s="491" t="s">
        <v>326</v>
      </c>
      <c r="BN291" s="491" t="s">
        <v>326</v>
      </c>
      <c r="BO291" s="491" t="s">
        <v>326</v>
      </c>
      <c r="BP291" s="491" t="s">
        <v>326</v>
      </c>
      <c r="BQ291" s="491" t="s">
        <v>326</v>
      </c>
      <c r="BR291" s="491" t="s">
        <v>326</v>
      </c>
      <c r="BS291" s="491" t="s">
        <v>326</v>
      </c>
      <c r="BT291" s="491" t="s">
        <v>326</v>
      </c>
      <c r="BU291" s="491" t="s">
        <v>326</v>
      </c>
      <c r="BV291" s="491" t="s">
        <v>326</v>
      </c>
      <c r="BW291" s="491" t="s">
        <v>326</v>
      </c>
      <c r="CE291" s="8" t="s">
        <v>326</v>
      </c>
      <c r="CF291" s="491" t="s">
        <v>326</v>
      </c>
    </row>
    <row r="292" spans="1:84">
      <c r="A292" s="8" t="s">
        <v>326</v>
      </c>
      <c r="B292" s="8" t="s">
        <v>326</v>
      </c>
      <c r="C292" s="8" t="s">
        <v>326</v>
      </c>
      <c r="D292" s="491" t="s">
        <v>326</v>
      </c>
      <c r="E292" s="491" t="s">
        <v>326</v>
      </c>
      <c r="F292" s="491" t="s">
        <v>326</v>
      </c>
      <c r="G292" s="491" t="s">
        <v>326</v>
      </c>
      <c r="H292" s="491" t="s">
        <v>326</v>
      </c>
      <c r="I292" s="491" t="s">
        <v>326</v>
      </c>
      <c r="J292" s="491" t="s">
        <v>326</v>
      </c>
      <c r="K292" s="491" t="s">
        <v>326</v>
      </c>
      <c r="L292" s="491" t="s">
        <v>326</v>
      </c>
      <c r="M292" s="491" t="s">
        <v>326</v>
      </c>
      <c r="N292" s="491" t="s">
        <v>326</v>
      </c>
      <c r="O292" s="491" t="s">
        <v>326</v>
      </c>
      <c r="P292" s="491" t="s">
        <v>326</v>
      </c>
      <c r="Q292" s="491" t="s">
        <v>326</v>
      </c>
      <c r="R292" s="491" t="s">
        <v>326</v>
      </c>
      <c r="S292" s="491" t="s">
        <v>326</v>
      </c>
      <c r="T292" s="491" t="s">
        <v>326</v>
      </c>
      <c r="U292" s="491" t="s">
        <v>326</v>
      </c>
      <c r="V292" s="491" t="s">
        <v>326</v>
      </c>
      <c r="W292" s="491" t="s">
        <v>326</v>
      </c>
      <c r="X292" s="491" t="s">
        <v>326</v>
      </c>
      <c r="Y292" s="491" t="s">
        <v>326</v>
      </c>
      <c r="Z292" s="491" t="s">
        <v>326</v>
      </c>
      <c r="AA292" s="491" t="s">
        <v>326</v>
      </c>
      <c r="AB292" s="491" t="s">
        <v>326</v>
      </c>
      <c r="AC292" s="491" t="s">
        <v>326</v>
      </c>
      <c r="AD292" s="491" t="s">
        <v>326</v>
      </c>
      <c r="AE292" s="491" t="s">
        <v>326</v>
      </c>
      <c r="AF292" s="491" t="s">
        <v>326</v>
      </c>
      <c r="AG292" s="491" t="s">
        <v>326</v>
      </c>
      <c r="AH292" s="491" t="s">
        <v>326</v>
      </c>
      <c r="AI292" s="491" t="s">
        <v>326</v>
      </c>
      <c r="AJ292" s="491" t="s">
        <v>326</v>
      </c>
      <c r="AK292" s="491" t="s">
        <v>326</v>
      </c>
      <c r="AL292" s="491" t="s">
        <v>326</v>
      </c>
      <c r="AM292" s="491" t="s">
        <v>326</v>
      </c>
      <c r="AN292" s="491" t="s">
        <v>326</v>
      </c>
      <c r="AO292" s="491" t="s">
        <v>326</v>
      </c>
      <c r="AP292" s="491" t="s">
        <v>326</v>
      </c>
      <c r="AQ292" s="491" t="s">
        <v>326</v>
      </c>
      <c r="AR292" s="491" t="s">
        <v>326</v>
      </c>
      <c r="AS292" s="491" t="s">
        <v>326</v>
      </c>
      <c r="AT292" s="491" t="s">
        <v>326</v>
      </c>
      <c r="AU292" s="491" t="s">
        <v>326</v>
      </c>
      <c r="AV292" s="491" t="s">
        <v>326</v>
      </c>
      <c r="AW292" s="491" t="s">
        <v>326</v>
      </c>
      <c r="AX292" s="491" t="s">
        <v>326</v>
      </c>
      <c r="AY292" s="491" t="s">
        <v>326</v>
      </c>
      <c r="AZ292" s="491" t="s">
        <v>326</v>
      </c>
      <c r="BA292" s="491" t="s">
        <v>326</v>
      </c>
      <c r="BB292" s="491" t="s">
        <v>326</v>
      </c>
      <c r="BC292" s="491" t="s">
        <v>326</v>
      </c>
      <c r="BD292" s="491" t="s">
        <v>326</v>
      </c>
      <c r="BE292" s="491" t="s">
        <v>326</v>
      </c>
      <c r="BF292" s="491" t="s">
        <v>326</v>
      </c>
      <c r="BG292" s="491" t="s">
        <v>326</v>
      </c>
      <c r="BH292" s="491" t="s">
        <v>326</v>
      </c>
      <c r="BI292" s="491" t="s">
        <v>326</v>
      </c>
      <c r="BJ292" s="491" t="s">
        <v>326</v>
      </c>
      <c r="BK292" s="491" t="s">
        <v>326</v>
      </c>
      <c r="BL292" s="491" t="s">
        <v>326</v>
      </c>
      <c r="BM292" s="491" t="s">
        <v>326</v>
      </c>
      <c r="BN292" s="491" t="s">
        <v>326</v>
      </c>
      <c r="BO292" s="491" t="s">
        <v>326</v>
      </c>
      <c r="BP292" s="491" t="s">
        <v>326</v>
      </c>
      <c r="BQ292" s="491" t="s">
        <v>326</v>
      </c>
      <c r="BR292" s="491" t="s">
        <v>326</v>
      </c>
      <c r="BS292" s="491" t="s">
        <v>326</v>
      </c>
      <c r="BT292" s="491" t="s">
        <v>326</v>
      </c>
      <c r="BU292" s="491" t="s">
        <v>326</v>
      </c>
      <c r="BV292" s="491" t="s">
        <v>326</v>
      </c>
      <c r="BW292" s="491" t="s">
        <v>326</v>
      </c>
      <c r="CE292" s="8" t="s">
        <v>326</v>
      </c>
      <c r="CF292" s="491" t="s">
        <v>326</v>
      </c>
    </row>
    <row r="293" spans="1:84">
      <c r="A293" s="8" t="s">
        <v>326</v>
      </c>
      <c r="B293" s="8" t="s">
        <v>326</v>
      </c>
      <c r="C293" s="8" t="s">
        <v>326</v>
      </c>
      <c r="D293" s="491" t="s">
        <v>326</v>
      </c>
      <c r="E293" s="491" t="s">
        <v>326</v>
      </c>
      <c r="F293" s="491" t="s">
        <v>326</v>
      </c>
      <c r="G293" s="491" t="s">
        <v>326</v>
      </c>
      <c r="H293" s="491" t="s">
        <v>326</v>
      </c>
      <c r="I293" s="491" t="s">
        <v>326</v>
      </c>
      <c r="J293" s="491" t="s">
        <v>326</v>
      </c>
      <c r="K293" s="491" t="s">
        <v>326</v>
      </c>
      <c r="L293" s="491" t="s">
        <v>326</v>
      </c>
      <c r="M293" s="491" t="s">
        <v>326</v>
      </c>
      <c r="N293" s="491" t="s">
        <v>326</v>
      </c>
      <c r="O293" s="491" t="s">
        <v>326</v>
      </c>
      <c r="P293" s="491" t="s">
        <v>326</v>
      </c>
      <c r="Q293" s="491" t="s">
        <v>326</v>
      </c>
      <c r="R293" s="491" t="s">
        <v>326</v>
      </c>
      <c r="S293" s="491" t="s">
        <v>326</v>
      </c>
      <c r="T293" s="491" t="s">
        <v>326</v>
      </c>
      <c r="U293" s="491" t="s">
        <v>326</v>
      </c>
      <c r="V293" s="491" t="s">
        <v>326</v>
      </c>
      <c r="W293" s="491" t="s">
        <v>326</v>
      </c>
      <c r="X293" s="491" t="s">
        <v>326</v>
      </c>
      <c r="Y293" s="491" t="s">
        <v>326</v>
      </c>
      <c r="Z293" s="491" t="s">
        <v>326</v>
      </c>
      <c r="AA293" s="491" t="s">
        <v>326</v>
      </c>
      <c r="AB293" s="491" t="s">
        <v>326</v>
      </c>
      <c r="AC293" s="491" t="s">
        <v>326</v>
      </c>
      <c r="AD293" s="491" t="s">
        <v>326</v>
      </c>
      <c r="AE293" s="491" t="s">
        <v>326</v>
      </c>
      <c r="AF293" s="491" t="s">
        <v>326</v>
      </c>
      <c r="AG293" s="491" t="s">
        <v>326</v>
      </c>
      <c r="AH293" s="491" t="s">
        <v>326</v>
      </c>
      <c r="AI293" s="491" t="s">
        <v>326</v>
      </c>
      <c r="AJ293" s="491" t="s">
        <v>326</v>
      </c>
      <c r="AK293" s="491" t="s">
        <v>326</v>
      </c>
      <c r="AL293" s="491" t="s">
        <v>326</v>
      </c>
      <c r="AM293" s="491" t="s">
        <v>326</v>
      </c>
      <c r="AN293" s="491" t="s">
        <v>326</v>
      </c>
      <c r="AO293" s="491" t="s">
        <v>326</v>
      </c>
      <c r="AP293" s="491" t="s">
        <v>326</v>
      </c>
      <c r="AQ293" s="491" t="s">
        <v>326</v>
      </c>
      <c r="AR293" s="491" t="s">
        <v>326</v>
      </c>
      <c r="AS293" s="491" t="s">
        <v>326</v>
      </c>
      <c r="AT293" s="491" t="s">
        <v>326</v>
      </c>
      <c r="AU293" s="491" t="s">
        <v>326</v>
      </c>
      <c r="AV293" s="491" t="s">
        <v>326</v>
      </c>
      <c r="AW293" s="491" t="s">
        <v>326</v>
      </c>
      <c r="AX293" s="491" t="s">
        <v>326</v>
      </c>
      <c r="AY293" s="491" t="s">
        <v>326</v>
      </c>
      <c r="AZ293" s="491" t="s">
        <v>326</v>
      </c>
      <c r="BA293" s="491" t="s">
        <v>326</v>
      </c>
      <c r="BB293" s="491" t="s">
        <v>326</v>
      </c>
      <c r="BC293" s="491" t="s">
        <v>326</v>
      </c>
      <c r="BD293" s="491" t="s">
        <v>326</v>
      </c>
      <c r="BE293" s="491" t="s">
        <v>326</v>
      </c>
      <c r="BF293" s="491" t="s">
        <v>326</v>
      </c>
      <c r="BG293" s="491" t="s">
        <v>326</v>
      </c>
      <c r="BH293" s="491" t="s">
        <v>326</v>
      </c>
      <c r="BI293" s="491" t="s">
        <v>326</v>
      </c>
      <c r="BJ293" s="491" t="s">
        <v>326</v>
      </c>
      <c r="BK293" s="491" t="s">
        <v>326</v>
      </c>
      <c r="BL293" s="491" t="s">
        <v>326</v>
      </c>
      <c r="BM293" s="491" t="s">
        <v>326</v>
      </c>
      <c r="BN293" s="491" t="s">
        <v>326</v>
      </c>
      <c r="BO293" s="491" t="s">
        <v>326</v>
      </c>
      <c r="BP293" s="491" t="s">
        <v>326</v>
      </c>
      <c r="BQ293" s="491" t="s">
        <v>326</v>
      </c>
      <c r="BR293" s="491" t="s">
        <v>326</v>
      </c>
      <c r="BS293" s="491" t="s">
        <v>326</v>
      </c>
      <c r="BT293" s="491" t="s">
        <v>326</v>
      </c>
      <c r="BU293" s="491" t="s">
        <v>326</v>
      </c>
      <c r="BV293" s="491" t="s">
        <v>326</v>
      </c>
      <c r="BW293" s="491" t="s">
        <v>326</v>
      </c>
      <c r="CE293" s="8" t="s">
        <v>326</v>
      </c>
      <c r="CF293" s="491" t="s">
        <v>326</v>
      </c>
    </row>
  </sheetData>
  <sortState ref="A6:BY250">
    <sortCondition ref="C6:C250"/>
  </sortState>
  <pageMargins left="0.7" right="0.7" top="0.75" bottom="0.75" header="0.3" footer="0.3"/>
  <pageSetup paperSize="9" orientation="portrait"/>
  <headerFooter scaleWithDoc="1" alignWithMargins="0" differentFirst="0" differentOddEven="0"/>
  <legacyDrawing r:id="rId2"/>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5"/>
  <dimension ref="A2:S286"/>
  <sheetViews>
    <sheetView view="normal" workbookViewId="0">
      <selection pane="topLeft" activeCell="A1" sqref="A1:XFD1048576"/>
    </sheetView>
  </sheetViews>
  <sheetFormatPr defaultColWidth="8.7109375" defaultRowHeight="14.25"/>
  <cols>
    <col min="1" max="12" width="8.875" style="8" bestFit="1" customWidth="1"/>
    <col min="13" max="13" width="10.625" style="8" bestFit="1" customWidth="1"/>
    <col min="14" max="14" width="9.125" style="8" bestFit="1" customWidth="1"/>
    <col min="15" max="19" width="8.875" style="8" bestFit="1" customWidth="1"/>
    <col min="20" max="16384" width="8.75390625" style="8" customWidth="1"/>
  </cols>
  <sheetData>
    <row r="2" spans="3:19">
      <c r="C2" s="8">
        <v>1</v>
      </c>
      <c r="D2" s="8">
        <v>2</v>
      </c>
      <c r="E2" s="8">
        <v>3</v>
      </c>
      <c r="F2" s="8">
        <v>4</v>
      </c>
      <c r="G2" s="8">
        <v>5</v>
      </c>
      <c r="H2" s="8">
        <v>6</v>
      </c>
      <c r="I2" s="8">
        <v>7</v>
      </c>
      <c r="J2" s="8">
        <v>8</v>
      </c>
      <c r="K2" s="8">
        <v>9</v>
      </c>
      <c r="L2" s="8">
        <v>10</v>
      </c>
      <c r="M2" s="8">
        <v>11</v>
      </c>
      <c r="N2" s="8">
        <v>12</v>
      </c>
      <c r="O2" s="8">
        <v>13</v>
      </c>
      <c r="P2" s="8">
        <v>14</v>
      </c>
      <c r="Q2" s="8">
        <v>15</v>
      </c>
      <c r="R2" s="8">
        <v>16</v>
      </c>
      <c r="S2" s="8">
        <v>17</v>
      </c>
    </row>
    <row r="3" spans="17:19">
      <c r="Q3" s="8" t="s">
        <v>327</v>
      </c>
      <c r="R3" s="8" t="s">
        <v>328</v>
      </c>
      <c r="S3" s="8" t="s">
        <v>329</v>
      </c>
    </row>
    <row r="4" spans="1:19">
      <c r="A4" s="8" t="s">
        <v>275</v>
      </c>
      <c r="B4" s="8" t="s">
        <v>4</v>
      </c>
      <c r="C4" s="8" t="s">
        <v>5</v>
      </c>
      <c r="D4" s="8" t="s">
        <v>330</v>
      </c>
      <c r="E4" s="8" t="s">
        <v>331</v>
      </c>
      <c r="F4" s="8" t="s">
        <v>332</v>
      </c>
      <c r="G4" s="8" t="s">
        <v>519</v>
      </c>
      <c r="H4" s="8" t="s">
        <v>520</v>
      </c>
      <c r="I4" s="8" t="s">
        <v>521</v>
      </c>
      <c r="J4" s="8" t="s">
        <v>522</v>
      </c>
      <c r="K4" s="8" t="s">
        <v>523</v>
      </c>
      <c r="L4" s="8" t="s">
        <v>524</v>
      </c>
      <c r="M4" s="8" t="s">
        <v>517</v>
      </c>
      <c r="N4" s="8" t="s">
        <v>525</v>
      </c>
      <c r="O4" s="8" t="s">
        <v>526</v>
      </c>
      <c r="P4" s="8" t="s">
        <v>527</v>
      </c>
      <c r="Q4" s="8" t="s">
        <v>528</v>
      </c>
      <c r="R4" s="8" t="s">
        <v>504</v>
      </c>
      <c r="S4" s="8" t="s">
        <v>505</v>
      </c>
    </row>
    <row r="5" spans="1:19">
      <c r="A5" s="8" t="s">
        <v>16</v>
      </c>
      <c r="G5" s="8">
        <v>0</v>
      </c>
      <c r="H5" s="8">
        <v>0</v>
      </c>
      <c r="I5" s="8">
        <v>0</v>
      </c>
      <c r="J5" s="8">
        <v>0</v>
      </c>
      <c r="L5" s="8">
        <v>94000</v>
      </c>
      <c r="M5" s="8">
        <v>4842423.4460000014</v>
      </c>
      <c r="N5" s="8">
        <v>8055.7619999999952</v>
      </c>
      <c r="O5" s="8">
        <v>206793</v>
      </c>
      <c r="P5" s="8">
        <v>0</v>
      </c>
      <c r="Q5" s="8">
        <v>0</v>
      </c>
      <c r="R5" s="8">
        <v>0</v>
      </c>
      <c r="S5" s="8">
        <v>95585.569999999992</v>
      </c>
    </row>
    <row r="6" spans="1:14">
      <c r="A6" s="8">
        <v>136802</v>
      </c>
      <c r="B6" s="8">
        <v>8732000</v>
      </c>
      <c r="C6" s="8" t="s">
        <v>24</v>
      </c>
      <c r="D6" s="8">
        <v>1</v>
      </c>
      <c r="E6" s="8" t="s">
        <v>334</v>
      </c>
      <c r="F6" s="8" t="s">
        <v>334</v>
      </c>
      <c r="M6" s="8">
        <v>6983.02</v>
      </c>
      <c r="N6" s="8">
        <v>0</v>
      </c>
    </row>
    <row r="7" spans="1:14">
      <c r="A7" s="8">
        <v>136814</v>
      </c>
      <c r="B7" s="8">
        <v>8732001</v>
      </c>
      <c r="C7" s="8" t="s">
        <v>26</v>
      </c>
      <c r="D7" s="8">
        <v>1</v>
      </c>
      <c r="E7" s="8" t="s">
        <v>334</v>
      </c>
      <c r="F7" s="8" t="s">
        <v>334</v>
      </c>
      <c r="M7" s="8">
        <v>34580</v>
      </c>
      <c r="N7" s="8">
        <v>0</v>
      </c>
    </row>
    <row r="8" spans="1:14">
      <c r="A8" s="8">
        <v>110602</v>
      </c>
      <c r="B8" s="8">
        <v>8732002</v>
      </c>
      <c r="C8" s="8" t="s">
        <v>27</v>
      </c>
      <c r="D8" s="8">
        <v>1</v>
      </c>
      <c r="E8" s="8" t="s">
        <v>334</v>
      </c>
      <c r="F8" s="8" t="s">
        <v>334</v>
      </c>
      <c r="M8" s="8">
        <v>25096.5</v>
      </c>
      <c r="N8" s="8">
        <v>0</v>
      </c>
    </row>
    <row r="9" spans="1:14">
      <c r="A9" s="8">
        <v>110603</v>
      </c>
      <c r="B9" s="8">
        <v>8732004</v>
      </c>
      <c r="C9" s="8" t="s">
        <v>28</v>
      </c>
      <c r="D9" s="8">
        <v>1</v>
      </c>
      <c r="E9" s="8" t="s">
        <v>334</v>
      </c>
      <c r="F9" s="8" t="s">
        <v>334</v>
      </c>
      <c r="M9" s="8">
        <v>19266</v>
      </c>
      <c r="N9" s="8">
        <v>0</v>
      </c>
    </row>
    <row r="10" spans="1:14">
      <c r="A10" s="8">
        <v>110604</v>
      </c>
      <c r="B10" s="8">
        <v>8732006</v>
      </c>
      <c r="C10" s="8" t="s">
        <v>29</v>
      </c>
      <c r="D10" s="8">
        <v>1</v>
      </c>
      <c r="E10" s="8" t="s">
        <v>334</v>
      </c>
      <c r="F10" s="8" t="s">
        <v>334</v>
      </c>
      <c r="M10" s="514">
        <v>69356.47</v>
      </c>
      <c r="N10" s="514">
        <v>-3229.9900000000052</v>
      </c>
    </row>
    <row r="11" spans="1:14">
      <c r="A11" s="8">
        <v>110606</v>
      </c>
      <c r="B11" s="8">
        <v>8732010</v>
      </c>
      <c r="C11" s="8" t="s">
        <v>30</v>
      </c>
      <c r="D11" s="8">
        <v>1</v>
      </c>
      <c r="E11" s="8" t="s">
        <v>334</v>
      </c>
      <c r="F11" s="8" t="s">
        <v>334</v>
      </c>
      <c r="M11" s="8">
        <v>12675</v>
      </c>
      <c r="N11" s="8">
        <v>0</v>
      </c>
    </row>
    <row r="12" spans="1:19">
      <c r="A12" s="8">
        <v>110607</v>
      </c>
      <c r="B12" s="8">
        <v>8732011</v>
      </c>
      <c r="C12" s="8" t="s">
        <v>31</v>
      </c>
      <c r="D12" s="8">
        <v>1</v>
      </c>
      <c r="E12" s="8" t="s">
        <v>334</v>
      </c>
      <c r="F12" s="8" t="s">
        <v>334</v>
      </c>
      <c r="M12" s="8">
        <v>11027.25</v>
      </c>
      <c r="N12" s="8">
        <v>0</v>
      </c>
      <c r="S12" s="8">
        <v>7746.25</v>
      </c>
    </row>
    <row r="13" spans="1:19">
      <c r="A13" s="8">
        <v>110608</v>
      </c>
      <c r="B13" s="8">
        <v>8732012</v>
      </c>
      <c r="C13" s="8" t="s">
        <v>32</v>
      </c>
      <c r="D13" s="8">
        <v>1</v>
      </c>
      <c r="E13" s="8" t="s">
        <v>334</v>
      </c>
      <c r="F13" s="8" t="s">
        <v>334</v>
      </c>
      <c r="M13" s="8">
        <v>16477.5</v>
      </c>
      <c r="N13" s="8">
        <v>0</v>
      </c>
      <c r="S13" s="8">
        <v>21571.45</v>
      </c>
    </row>
    <row r="14" spans="1:14">
      <c r="A14" s="8">
        <v>110611</v>
      </c>
      <c r="B14" s="8">
        <v>8732016</v>
      </c>
      <c r="C14" s="8" t="s">
        <v>33</v>
      </c>
      <c r="D14" s="8">
        <v>1</v>
      </c>
      <c r="E14" s="8" t="s">
        <v>334</v>
      </c>
      <c r="F14" s="8" t="s">
        <v>334</v>
      </c>
      <c r="M14" s="8">
        <v>12294.75</v>
      </c>
      <c r="N14" s="8">
        <v>0</v>
      </c>
    </row>
    <row r="15" spans="1:14">
      <c r="A15" s="8">
        <v>110612</v>
      </c>
      <c r="B15" s="8">
        <v>8732018</v>
      </c>
      <c r="C15" s="8" t="s">
        <v>34</v>
      </c>
      <c r="D15" s="8">
        <v>1</v>
      </c>
      <c r="E15" s="8" t="s">
        <v>334</v>
      </c>
      <c r="F15" s="8" t="s">
        <v>334</v>
      </c>
      <c r="M15" s="8">
        <v>20660.25</v>
      </c>
      <c r="N15" s="8">
        <v>0</v>
      </c>
    </row>
    <row r="16" spans="1:14">
      <c r="A16" s="8">
        <v>110614</v>
      </c>
      <c r="B16" s="8">
        <v>8732028</v>
      </c>
      <c r="C16" s="8" t="s">
        <v>35</v>
      </c>
      <c r="D16" s="8">
        <v>1</v>
      </c>
      <c r="E16" s="8" t="s">
        <v>334</v>
      </c>
      <c r="F16" s="8" t="s">
        <v>334</v>
      </c>
      <c r="M16" s="8">
        <v>50180</v>
      </c>
      <c r="N16" s="8">
        <v>0</v>
      </c>
    </row>
    <row r="17" spans="1:14">
      <c r="A17" s="8">
        <v>110615</v>
      </c>
      <c r="B17" s="8">
        <v>8732029</v>
      </c>
      <c r="C17" s="8" t="s">
        <v>36</v>
      </c>
      <c r="D17" s="8">
        <v>1</v>
      </c>
      <c r="E17" s="8" t="s">
        <v>334</v>
      </c>
      <c r="F17" s="8" t="s">
        <v>334</v>
      </c>
      <c r="M17" s="514">
        <v>41069.92</v>
      </c>
      <c r="N17" s="514">
        <v>0</v>
      </c>
    </row>
    <row r="18" spans="1:14">
      <c r="A18" s="8">
        <v>110616</v>
      </c>
      <c r="B18" s="8">
        <v>8732031</v>
      </c>
      <c r="C18" s="8" t="s">
        <v>37</v>
      </c>
      <c r="D18" s="8">
        <v>1</v>
      </c>
      <c r="E18" s="8" t="s">
        <v>334</v>
      </c>
      <c r="F18" s="8" t="s">
        <v>334</v>
      </c>
      <c r="M18" s="8">
        <v>21294</v>
      </c>
      <c r="N18" s="8">
        <v>0</v>
      </c>
    </row>
    <row r="19" spans="1:14">
      <c r="A19" s="8">
        <v>110617</v>
      </c>
      <c r="B19" s="8">
        <v>8732033</v>
      </c>
      <c r="C19" s="8" t="s">
        <v>38</v>
      </c>
      <c r="D19" s="8">
        <v>1</v>
      </c>
      <c r="E19" s="8" t="s">
        <v>334</v>
      </c>
      <c r="F19" s="8" t="s">
        <v>334</v>
      </c>
      <c r="M19" s="514">
        <v>50385</v>
      </c>
      <c r="N19" s="514">
        <v>0</v>
      </c>
    </row>
    <row r="20" spans="1:14">
      <c r="A20" s="8">
        <v>110620</v>
      </c>
      <c r="B20" s="8">
        <v>8732046</v>
      </c>
      <c r="C20" s="8" t="s">
        <v>39</v>
      </c>
      <c r="D20" s="8">
        <v>1</v>
      </c>
      <c r="E20" s="8" t="s">
        <v>334</v>
      </c>
      <c r="F20" s="8" t="s">
        <v>334</v>
      </c>
      <c r="M20" s="8">
        <v>36140</v>
      </c>
      <c r="N20" s="8">
        <v>0</v>
      </c>
    </row>
    <row r="21" spans="1:14">
      <c r="A21" s="8">
        <v>110621</v>
      </c>
      <c r="B21" s="8">
        <v>8732048</v>
      </c>
      <c r="C21" s="8" t="s">
        <v>40</v>
      </c>
      <c r="D21" s="8">
        <v>1</v>
      </c>
      <c r="E21" s="8" t="s">
        <v>334</v>
      </c>
      <c r="F21" s="8" t="s">
        <v>334</v>
      </c>
      <c r="M21" s="8">
        <v>30420</v>
      </c>
      <c r="N21" s="8">
        <v>0</v>
      </c>
    </row>
    <row r="22" spans="1:14">
      <c r="A22" s="8">
        <v>110622</v>
      </c>
      <c r="B22" s="8">
        <v>8732054</v>
      </c>
      <c r="C22" s="8" t="s">
        <v>41</v>
      </c>
      <c r="D22" s="8">
        <v>1</v>
      </c>
      <c r="E22" s="8" t="s">
        <v>334</v>
      </c>
      <c r="F22" s="8" t="s">
        <v>334</v>
      </c>
      <c r="M22" s="8">
        <v>37180</v>
      </c>
      <c r="N22" s="8">
        <v>0</v>
      </c>
    </row>
    <row r="23" spans="1:14">
      <c r="A23" s="8">
        <v>110626</v>
      </c>
      <c r="B23" s="8">
        <v>8732059</v>
      </c>
      <c r="C23" s="8" t="s">
        <v>42</v>
      </c>
      <c r="D23" s="8">
        <v>1</v>
      </c>
      <c r="E23" s="8" t="s">
        <v>334</v>
      </c>
      <c r="F23" s="8" t="s">
        <v>334</v>
      </c>
      <c r="M23" s="8">
        <v>17491.5</v>
      </c>
      <c r="N23" s="8">
        <v>0</v>
      </c>
    </row>
    <row r="24" spans="1:14">
      <c r="A24" s="8">
        <v>110627</v>
      </c>
      <c r="B24" s="8">
        <v>8732060</v>
      </c>
      <c r="C24" s="8" t="s">
        <v>43</v>
      </c>
      <c r="D24" s="8">
        <v>1</v>
      </c>
      <c r="E24" s="8" t="s">
        <v>334</v>
      </c>
      <c r="F24" s="8" t="s">
        <v>334</v>
      </c>
      <c r="M24" s="8">
        <v>8872.5</v>
      </c>
      <c r="N24" s="8">
        <v>0</v>
      </c>
    </row>
    <row r="25" spans="1:14">
      <c r="A25" s="8">
        <v>110630</v>
      </c>
      <c r="B25" s="8">
        <v>8732064</v>
      </c>
      <c r="C25" s="8" t="s">
        <v>44</v>
      </c>
      <c r="D25" s="8">
        <v>1</v>
      </c>
      <c r="E25" s="8" t="s">
        <v>334</v>
      </c>
      <c r="F25" s="8" t="s">
        <v>334</v>
      </c>
      <c r="M25" s="8">
        <v>13689</v>
      </c>
      <c r="N25" s="8">
        <v>0</v>
      </c>
    </row>
    <row r="26" spans="1:14">
      <c r="A26" s="8">
        <v>110631</v>
      </c>
      <c r="B26" s="8">
        <v>8732065</v>
      </c>
      <c r="C26" s="8" t="s">
        <v>45</v>
      </c>
      <c r="D26" s="8">
        <v>1</v>
      </c>
      <c r="E26" s="8" t="s">
        <v>334</v>
      </c>
      <c r="F26" s="8" t="s">
        <v>334</v>
      </c>
      <c r="M26" s="8">
        <v>19773</v>
      </c>
      <c r="N26" s="8">
        <v>0</v>
      </c>
    </row>
    <row r="27" spans="1:14">
      <c r="A27" s="8">
        <v>110632</v>
      </c>
      <c r="B27" s="8">
        <v>8732066</v>
      </c>
      <c r="C27" s="8" t="s">
        <v>46</v>
      </c>
      <c r="D27" s="8">
        <v>1</v>
      </c>
      <c r="E27" s="8" t="s">
        <v>334</v>
      </c>
      <c r="F27" s="8" t="s">
        <v>334</v>
      </c>
      <c r="M27" s="8">
        <v>27300</v>
      </c>
      <c r="N27" s="8">
        <v>0</v>
      </c>
    </row>
    <row r="28" spans="1:14">
      <c r="A28" s="8">
        <v>110633</v>
      </c>
      <c r="B28" s="8">
        <v>8732068</v>
      </c>
      <c r="C28" s="8" t="s">
        <v>47</v>
      </c>
      <c r="D28" s="8">
        <v>1</v>
      </c>
      <c r="E28" s="8" t="s">
        <v>334</v>
      </c>
      <c r="F28" s="8" t="s">
        <v>334</v>
      </c>
      <c r="M28" s="8">
        <v>11262.55</v>
      </c>
      <c r="N28" s="8">
        <v>0</v>
      </c>
    </row>
    <row r="29" spans="1:14">
      <c r="A29" s="8">
        <v>110635</v>
      </c>
      <c r="B29" s="8">
        <v>8732070</v>
      </c>
      <c r="C29" s="8" t="s">
        <v>48</v>
      </c>
      <c r="D29" s="8">
        <v>1</v>
      </c>
      <c r="E29" s="8" t="s">
        <v>334</v>
      </c>
      <c r="F29" s="8" t="s">
        <v>334</v>
      </c>
      <c r="M29" s="8">
        <v>29640</v>
      </c>
      <c r="N29" s="8">
        <v>0</v>
      </c>
    </row>
    <row r="30" spans="1:14">
      <c r="A30" s="8">
        <v>110637</v>
      </c>
      <c r="B30" s="8">
        <v>8732074</v>
      </c>
      <c r="C30" s="8" t="s">
        <v>49</v>
      </c>
      <c r="D30" s="8">
        <v>1</v>
      </c>
      <c r="E30" s="8" t="s">
        <v>334</v>
      </c>
      <c r="F30" s="8" t="s">
        <v>334</v>
      </c>
      <c r="M30" s="8">
        <v>66494.38</v>
      </c>
      <c r="N30" s="8">
        <v>0</v>
      </c>
    </row>
    <row r="31" spans="1:14">
      <c r="A31" s="8">
        <v>110638</v>
      </c>
      <c r="B31" s="8">
        <v>8732075</v>
      </c>
      <c r="C31" s="8" t="s">
        <v>50</v>
      </c>
      <c r="D31" s="8">
        <v>1</v>
      </c>
      <c r="E31" s="8" t="s">
        <v>334</v>
      </c>
      <c r="F31" s="8" t="s">
        <v>334</v>
      </c>
      <c r="M31" s="8">
        <v>24306.17</v>
      </c>
      <c r="N31" s="8">
        <v>1923.5400000000009</v>
      </c>
    </row>
    <row r="32" spans="1:14">
      <c r="A32" s="8">
        <v>110643</v>
      </c>
      <c r="B32" s="8">
        <v>8732082</v>
      </c>
      <c r="C32" s="8" t="s">
        <v>51</v>
      </c>
      <c r="D32" s="8">
        <v>1</v>
      </c>
      <c r="E32" s="8" t="s">
        <v>334</v>
      </c>
      <c r="F32" s="8" t="s">
        <v>334</v>
      </c>
      <c r="M32" s="8">
        <v>13585.5</v>
      </c>
      <c r="N32" s="8">
        <v>0</v>
      </c>
    </row>
    <row r="33" spans="1:14">
      <c r="A33" s="8">
        <v>110644</v>
      </c>
      <c r="B33" s="8">
        <v>8732083</v>
      </c>
      <c r="C33" s="8" t="s">
        <v>52</v>
      </c>
      <c r="D33" s="8">
        <v>1</v>
      </c>
      <c r="E33" s="8" t="s">
        <v>334</v>
      </c>
      <c r="F33" s="8" t="s">
        <v>334</v>
      </c>
      <c r="M33" s="8">
        <v>10773.75</v>
      </c>
      <c r="N33" s="8">
        <v>0</v>
      </c>
    </row>
    <row r="34" spans="1:14">
      <c r="A34" s="8">
        <v>110645</v>
      </c>
      <c r="B34" s="8">
        <v>8732084</v>
      </c>
      <c r="C34" s="8" t="s">
        <v>53</v>
      </c>
      <c r="D34" s="8">
        <v>1</v>
      </c>
      <c r="E34" s="8" t="s">
        <v>334</v>
      </c>
      <c r="F34" s="8" t="s">
        <v>334</v>
      </c>
      <c r="M34" s="8">
        <v>19266</v>
      </c>
      <c r="N34" s="8">
        <v>0</v>
      </c>
    </row>
    <row r="35" spans="1:14">
      <c r="A35" s="8">
        <v>110649</v>
      </c>
      <c r="B35" s="8">
        <v>8732091</v>
      </c>
      <c r="C35" s="8" t="s">
        <v>54</v>
      </c>
      <c r="D35" s="8">
        <v>1</v>
      </c>
      <c r="E35" s="8" t="s">
        <v>334</v>
      </c>
      <c r="F35" s="8" t="s">
        <v>334</v>
      </c>
      <c r="M35" s="8">
        <v>17491.5</v>
      </c>
      <c r="N35" s="8">
        <v>0</v>
      </c>
    </row>
    <row r="36" spans="1:14">
      <c r="A36" s="8">
        <v>110657</v>
      </c>
      <c r="B36" s="8">
        <v>8732107</v>
      </c>
      <c r="C36" s="8" t="s">
        <v>55</v>
      </c>
      <c r="D36" s="8">
        <v>1</v>
      </c>
      <c r="E36" s="8" t="s">
        <v>334</v>
      </c>
      <c r="F36" s="8" t="s">
        <v>334</v>
      </c>
      <c r="M36" s="8">
        <v>36628</v>
      </c>
      <c r="N36" s="8">
        <v>0</v>
      </c>
    </row>
    <row r="37" spans="1:14">
      <c r="A37" s="8">
        <v>110658</v>
      </c>
      <c r="B37" s="8">
        <v>8732109</v>
      </c>
      <c r="C37" s="8" t="s">
        <v>56</v>
      </c>
      <c r="D37" s="8">
        <v>1</v>
      </c>
      <c r="E37" s="8" t="s">
        <v>334</v>
      </c>
      <c r="F37" s="8" t="s">
        <v>334</v>
      </c>
      <c r="M37" s="8">
        <v>27560</v>
      </c>
      <c r="N37" s="8">
        <v>0</v>
      </c>
    </row>
    <row r="38" spans="1:19">
      <c r="A38" s="8">
        <v>110663</v>
      </c>
      <c r="B38" s="8">
        <v>8732115</v>
      </c>
      <c r="C38" s="8" t="s">
        <v>57</v>
      </c>
      <c r="D38" s="8">
        <v>1</v>
      </c>
      <c r="E38" s="8" t="s">
        <v>334</v>
      </c>
      <c r="F38" s="8" t="s">
        <v>334</v>
      </c>
      <c r="M38" s="514">
        <v>77702.41</v>
      </c>
      <c r="N38" s="514">
        <v>-10693.169999999998</v>
      </c>
      <c r="S38" s="8">
        <v>41038</v>
      </c>
    </row>
    <row r="39" spans="1:14">
      <c r="A39" s="8">
        <v>110664</v>
      </c>
      <c r="B39" s="8">
        <v>8732118</v>
      </c>
      <c r="C39" s="8" t="s">
        <v>58</v>
      </c>
      <c r="D39" s="8">
        <v>1</v>
      </c>
      <c r="E39" s="8" t="s">
        <v>334</v>
      </c>
      <c r="F39" s="8" t="s">
        <v>334</v>
      </c>
      <c r="M39" s="8">
        <v>32500</v>
      </c>
      <c r="N39" s="8">
        <v>0</v>
      </c>
    </row>
    <row r="40" spans="1:14">
      <c r="A40" s="8">
        <v>110665</v>
      </c>
      <c r="B40" s="8">
        <v>8732119</v>
      </c>
      <c r="C40" s="8" t="s">
        <v>59</v>
      </c>
      <c r="D40" s="8">
        <v>1</v>
      </c>
      <c r="E40" s="8" t="s">
        <v>334</v>
      </c>
      <c r="F40" s="8" t="s">
        <v>334</v>
      </c>
      <c r="M40" s="8">
        <v>34580</v>
      </c>
      <c r="N40" s="8">
        <v>0</v>
      </c>
    </row>
    <row r="41" spans="1:14">
      <c r="A41" s="8">
        <v>110666</v>
      </c>
      <c r="B41" s="8">
        <v>8732121</v>
      </c>
      <c r="C41" s="8" t="s">
        <v>60</v>
      </c>
      <c r="D41" s="8">
        <v>1</v>
      </c>
      <c r="E41" s="8" t="s">
        <v>334</v>
      </c>
      <c r="F41" s="8" t="s">
        <v>334</v>
      </c>
      <c r="M41" s="8">
        <v>46020</v>
      </c>
      <c r="N41" s="8">
        <v>0</v>
      </c>
    </row>
    <row r="42" spans="1:14">
      <c r="A42" s="8">
        <v>110668</v>
      </c>
      <c r="B42" s="8">
        <v>8732123</v>
      </c>
      <c r="C42" s="8" t="s">
        <v>61</v>
      </c>
      <c r="D42" s="8">
        <v>1</v>
      </c>
      <c r="E42" s="8" t="s">
        <v>334</v>
      </c>
      <c r="F42" s="8" t="s">
        <v>334</v>
      </c>
      <c r="M42" s="8">
        <v>33280</v>
      </c>
      <c r="N42" s="8">
        <v>0</v>
      </c>
    </row>
    <row r="43" spans="1:14">
      <c r="A43" s="8">
        <v>110673</v>
      </c>
      <c r="B43" s="8">
        <v>8732205</v>
      </c>
      <c r="C43" s="8" t="s">
        <v>63</v>
      </c>
      <c r="D43" s="8">
        <v>1</v>
      </c>
      <c r="E43" s="8" t="s">
        <v>334</v>
      </c>
      <c r="F43" s="8" t="s">
        <v>334</v>
      </c>
      <c r="M43" s="8">
        <v>13689</v>
      </c>
      <c r="N43" s="8">
        <v>0</v>
      </c>
    </row>
    <row r="44" spans="1:14">
      <c r="A44" s="8">
        <v>110676</v>
      </c>
      <c r="B44" s="8">
        <v>8732208</v>
      </c>
      <c r="C44" s="8" t="s">
        <v>64</v>
      </c>
      <c r="D44" s="8">
        <v>1</v>
      </c>
      <c r="E44" s="8" t="s">
        <v>334</v>
      </c>
      <c r="F44" s="8" t="s">
        <v>334</v>
      </c>
      <c r="M44" s="8">
        <v>25654.28</v>
      </c>
      <c r="N44" s="8">
        <v>0</v>
      </c>
    </row>
    <row r="45" spans="1:14">
      <c r="A45" s="8">
        <v>110679</v>
      </c>
      <c r="B45" s="8">
        <v>8732211</v>
      </c>
      <c r="C45" s="8" t="s">
        <v>65</v>
      </c>
      <c r="D45" s="8">
        <v>1</v>
      </c>
      <c r="E45" s="8" t="s">
        <v>334</v>
      </c>
      <c r="F45" s="8" t="s">
        <v>334</v>
      </c>
      <c r="M45" s="515">
        <v>22308</v>
      </c>
      <c r="N45" s="515">
        <v>0</v>
      </c>
    </row>
    <row r="46" spans="1:14">
      <c r="A46" s="8">
        <v>110680</v>
      </c>
      <c r="B46" s="8">
        <v>8732212</v>
      </c>
      <c r="C46" s="8" t="s">
        <v>66</v>
      </c>
      <c r="D46" s="8">
        <v>1</v>
      </c>
      <c r="E46" s="8" t="s">
        <v>334</v>
      </c>
      <c r="F46" s="8" t="s">
        <v>334</v>
      </c>
      <c r="M46" s="8">
        <v>27040</v>
      </c>
      <c r="N46" s="8">
        <v>0</v>
      </c>
    </row>
    <row r="47" spans="1:14">
      <c r="A47" s="8">
        <v>110685</v>
      </c>
      <c r="B47" s="8">
        <v>8732217</v>
      </c>
      <c r="C47" s="8" t="s">
        <v>67</v>
      </c>
      <c r="D47" s="8">
        <v>1</v>
      </c>
      <c r="E47" s="8" t="s">
        <v>334</v>
      </c>
      <c r="F47" s="8" t="s">
        <v>334</v>
      </c>
      <c r="M47" s="8">
        <v>20533.5</v>
      </c>
      <c r="N47" s="8">
        <v>0</v>
      </c>
    </row>
    <row r="48" spans="1:14">
      <c r="A48" s="8">
        <v>110687</v>
      </c>
      <c r="B48" s="8">
        <v>8732219</v>
      </c>
      <c r="C48" s="8" t="s">
        <v>68</v>
      </c>
      <c r="D48" s="8">
        <v>1</v>
      </c>
      <c r="E48" s="8" t="s">
        <v>334</v>
      </c>
      <c r="F48" s="8" t="s">
        <v>334</v>
      </c>
      <c r="M48" s="8">
        <v>17364.75</v>
      </c>
      <c r="N48" s="8">
        <v>11352.25</v>
      </c>
    </row>
    <row r="49" spans="1:14">
      <c r="A49" s="8">
        <v>110690</v>
      </c>
      <c r="B49" s="8">
        <v>8732222</v>
      </c>
      <c r="C49" s="8" t="s">
        <v>69</v>
      </c>
      <c r="D49" s="8">
        <v>1</v>
      </c>
      <c r="E49" s="8" t="s">
        <v>334</v>
      </c>
      <c r="F49" s="8" t="s">
        <v>334</v>
      </c>
      <c r="M49" s="8">
        <v>18378.75</v>
      </c>
      <c r="N49" s="8">
        <v>0</v>
      </c>
    </row>
    <row r="50" spans="1:14">
      <c r="A50" s="8">
        <v>110698</v>
      </c>
      <c r="B50" s="8">
        <v>8732232</v>
      </c>
      <c r="C50" s="8" t="s">
        <v>70</v>
      </c>
      <c r="D50" s="8">
        <v>1</v>
      </c>
      <c r="E50" s="8" t="s">
        <v>334</v>
      </c>
      <c r="F50" s="8" t="s">
        <v>334</v>
      </c>
      <c r="M50" s="8">
        <v>20533.5</v>
      </c>
      <c r="N50" s="8">
        <v>0</v>
      </c>
    </row>
    <row r="51" spans="1:14">
      <c r="A51" s="8">
        <v>110702</v>
      </c>
      <c r="B51" s="8">
        <v>8732239</v>
      </c>
      <c r="C51" s="8" t="s">
        <v>71</v>
      </c>
      <c r="D51" s="8">
        <v>1</v>
      </c>
      <c r="E51" s="8" t="s">
        <v>334</v>
      </c>
      <c r="F51" s="8" t="s">
        <v>334</v>
      </c>
      <c r="M51" s="8">
        <v>23249.96</v>
      </c>
      <c r="N51" s="8">
        <v>0</v>
      </c>
    </row>
    <row r="52" spans="1:14">
      <c r="A52" s="8">
        <v>110703</v>
      </c>
      <c r="B52" s="8">
        <v>8732240</v>
      </c>
      <c r="C52" s="8" t="s">
        <v>72</v>
      </c>
      <c r="D52" s="8">
        <v>1</v>
      </c>
      <c r="E52" s="8" t="s">
        <v>334</v>
      </c>
      <c r="F52" s="8" t="s">
        <v>334</v>
      </c>
      <c r="M52" s="8">
        <v>15446.97</v>
      </c>
      <c r="N52" s="8">
        <v>0</v>
      </c>
    </row>
    <row r="53" spans="1:14">
      <c r="A53" s="8">
        <v>110707</v>
      </c>
      <c r="B53" s="8">
        <v>8732246</v>
      </c>
      <c r="C53" s="8" t="s">
        <v>73</v>
      </c>
      <c r="D53" s="8">
        <v>1</v>
      </c>
      <c r="E53" s="8" t="s">
        <v>334</v>
      </c>
      <c r="F53" s="8" t="s">
        <v>334</v>
      </c>
      <c r="M53" s="8">
        <v>21420.75</v>
      </c>
      <c r="N53" s="8">
        <v>0</v>
      </c>
    </row>
    <row r="54" spans="1:14">
      <c r="A54" s="8">
        <v>110713</v>
      </c>
      <c r="B54" s="8">
        <v>8732254</v>
      </c>
      <c r="C54" s="8" t="s">
        <v>74</v>
      </c>
      <c r="D54" s="8">
        <v>1</v>
      </c>
      <c r="E54" s="8" t="s">
        <v>334</v>
      </c>
      <c r="F54" s="8" t="s">
        <v>334</v>
      </c>
      <c r="M54" s="8">
        <v>18100.96</v>
      </c>
      <c r="N54" s="8">
        <v>0</v>
      </c>
    </row>
    <row r="55" spans="1:14">
      <c r="A55" s="8">
        <v>110714</v>
      </c>
      <c r="B55" s="8">
        <v>8732255</v>
      </c>
      <c r="C55" s="8" t="s">
        <v>75</v>
      </c>
      <c r="D55" s="8">
        <v>1</v>
      </c>
      <c r="E55" s="8" t="s">
        <v>334</v>
      </c>
      <c r="F55" s="8" t="s">
        <v>334</v>
      </c>
      <c r="M55" s="8">
        <v>16857.75</v>
      </c>
      <c r="N55" s="8">
        <v>-1122.75</v>
      </c>
    </row>
    <row r="56" spans="1:14">
      <c r="A56" s="8">
        <v>110717</v>
      </c>
      <c r="B56" s="8">
        <v>8732260</v>
      </c>
      <c r="C56" s="8" t="s">
        <v>76</v>
      </c>
      <c r="D56" s="8">
        <v>1</v>
      </c>
      <c r="E56" s="8" t="s">
        <v>334</v>
      </c>
      <c r="F56" s="8" t="s">
        <v>334</v>
      </c>
      <c r="M56" s="8">
        <v>13689</v>
      </c>
      <c r="N56" s="8">
        <v>0</v>
      </c>
    </row>
    <row r="57" spans="1:14">
      <c r="A57" s="8">
        <v>110733</v>
      </c>
      <c r="B57" s="8">
        <v>8732293</v>
      </c>
      <c r="C57" s="8" t="s">
        <v>77</v>
      </c>
      <c r="D57" s="8">
        <v>1</v>
      </c>
      <c r="E57" s="8" t="s">
        <v>334</v>
      </c>
      <c r="F57" s="8" t="s">
        <v>334</v>
      </c>
      <c r="M57" s="8">
        <v>53277.45</v>
      </c>
      <c r="N57" s="8">
        <v>0</v>
      </c>
    </row>
    <row r="58" spans="1:14">
      <c r="A58" s="8">
        <v>110746</v>
      </c>
      <c r="B58" s="8">
        <v>8732312</v>
      </c>
      <c r="C58" s="8" t="s">
        <v>78</v>
      </c>
      <c r="D58" s="8">
        <v>1</v>
      </c>
      <c r="E58" s="8" t="s">
        <v>334</v>
      </c>
      <c r="F58" s="8" t="s">
        <v>334</v>
      </c>
      <c r="M58" s="515">
        <v>71760</v>
      </c>
      <c r="N58" s="515">
        <v>0</v>
      </c>
    </row>
    <row r="59" spans="1:14">
      <c r="A59" s="8">
        <v>110748</v>
      </c>
      <c r="B59" s="8">
        <v>8732315</v>
      </c>
      <c r="C59" s="8" t="s">
        <v>79</v>
      </c>
      <c r="D59" s="8">
        <v>1</v>
      </c>
      <c r="E59" s="8" t="s">
        <v>334</v>
      </c>
      <c r="F59" s="8" t="s">
        <v>334</v>
      </c>
      <c r="L59" s="8">
        <v>94000</v>
      </c>
      <c r="M59" s="8">
        <v>66560</v>
      </c>
      <c r="N59" s="8">
        <v>0</v>
      </c>
    </row>
    <row r="60" spans="1:14">
      <c r="A60" s="8">
        <v>110750</v>
      </c>
      <c r="B60" s="8">
        <v>8732317</v>
      </c>
      <c r="C60" s="8" t="s">
        <v>80</v>
      </c>
      <c r="D60" s="8">
        <v>1</v>
      </c>
      <c r="E60" s="8" t="s">
        <v>334</v>
      </c>
      <c r="F60" s="8" t="s">
        <v>334</v>
      </c>
      <c r="M60" s="8">
        <v>72088.41</v>
      </c>
      <c r="N60" s="516">
        <v>-3332.8500000000058</v>
      </c>
    </row>
    <row r="61" spans="1:14">
      <c r="A61" s="8">
        <v>110754</v>
      </c>
      <c r="B61" s="8">
        <v>8732321</v>
      </c>
      <c r="C61" s="8" t="s">
        <v>81</v>
      </c>
      <c r="D61" s="8">
        <v>1</v>
      </c>
      <c r="E61" s="8" t="s">
        <v>334</v>
      </c>
      <c r="F61" s="8" t="s">
        <v>334</v>
      </c>
      <c r="M61" s="514">
        <v>57169</v>
      </c>
      <c r="N61" s="514">
        <v>152</v>
      </c>
    </row>
    <row r="62" spans="1:14">
      <c r="A62" s="8">
        <v>110758</v>
      </c>
      <c r="B62" s="8">
        <v>8732327</v>
      </c>
      <c r="C62" s="8" t="s">
        <v>82</v>
      </c>
      <c r="D62" s="8">
        <v>1</v>
      </c>
      <c r="E62" s="8" t="s">
        <v>334</v>
      </c>
      <c r="F62" s="8" t="s">
        <v>334</v>
      </c>
      <c r="M62" s="514">
        <v>52520</v>
      </c>
      <c r="N62" s="514">
        <v>0</v>
      </c>
    </row>
    <row r="63" spans="1:14">
      <c r="A63" s="8">
        <v>110759</v>
      </c>
      <c r="B63" s="8">
        <v>8732328</v>
      </c>
      <c r="C63" s="8" t="s">
        <v>83</v>
      </c>
      <c r="D63" s="8">
        <v>1</v>
      </c>
      <c r="E63" s="8" t="s">
        <v>334</v>
      </c>
      <c r="F63" s="8" t="s">
        <v>334</v>
      </c>
      <c r="M63" s="8">
        <v>76635.31</v>
      </c>
      <c r="N63" s="8">
        <v>2685.8899999999994</v>
      </c>
    </row>
    <row r="64" spans="1:14">
      <c r="A64" s="8">
        <v>110760</v>
      </c>
      <c r="B64" s="8">
        <v>8732329</v>
      </c>
      <c r="C64" s="8" t="s">
        <v>84</v>
      </c>
      <c r="D64" s="8">
        <v>1</v>
      </c>
      <c r="E64" s="8" t="s">
        <v>334</v>
      </c>
      <c r="F64" s="8" t="s">
        <v>334</v>
      </c>
      <c r="M64" s="514">
        <v>43940</v>
      </c>
      <c r="N64" s="514">
        <v>0</v>
      </c>
    </row>
    <row r="65" spans="1:14">
      <c r="A65" s="8">
        <v>110762</v>
      </c>
      <c r="B65" s="8">
        <v>8732331</v>
      </c>
      <c r="C65" s="8" t="s">
        <v>85</v>
      </c>
      <c r="D65" s="8">
        <v>1</v>
      </c>
      <c r="E65" s="8" t="s">
        <v>334</v>
      </c>
      <c r="F65" s="8" t="s">
        <v>334</v>
      </c>
      <c r="M65" s="8">
        <v>-2678.12</v>
      </c>
      <c r="N65" s="8">
        <v>6861.2499999999991</v>
      </c>
    </row>
    <row r="66" spans="1:14">
      <c r="A66" s="8">
        <v>110763</v>
      </c>
      <c r="B66" s="8">
        <v>8732333</v>
      </c>
      <c r="C66" s="8" t="s">
        <v>86</v>
      </c>
      <c r="D66" s="8">
        <v>1</v>
      </c>
      <c r="E66" s="8" t="s">
        <v>334</v>
      </c>
      <c r="F66" s="8" t="s">
        <v>334</v>
      </c>
      <c r="M66" s="8">
        <v>8268</v>
      </c>
      <c r="N66" s="8">
        <v>0</v>
      </c>
    </row>
    <row r="67" spans="1:14">
      <c r="A67" s="8">
        <v>110765</v>
      </c>
      <c r="B67" s="8">
        <v>8732335</v>
      </c>
      <c r="C67" s="8" t="s">
        <v>87</v>
      </c>
      <c r="D67" s="8">
        <v>1</v>
      </c>
      <c r="E67" s="8" t="s">
        <v>334</v>
      </c>
      <c r="F67" s="8" t="s">
        <v>334</v>
      </c>
      <c r="M67" s="8">
        <v>20026.5</v>
      </c>
      <c r="N67" s="8">
        <v>0</v>
      </c>
    </row>
    <row r="68" spans="1:14">
      <c r="A68" s="8">
        <v>110766</v>
      </c>
      <c r="B68" s="8">
        <v>8732336</v>
      </c>
      <c r="C68" s="8" t="s">
        <v>88</v>
      </c>
      <c r="D68" s="8">
        <v>1</v>
      </c>
      <c r="E68" s="8" t="s">
        <v>334</v>
      </c>
      <c r="F68" s="8" t="s">
        <v>334</v>
      </c>
      <c r="M68" s="8">
        <v>11648</v>
      </c>
      <c r="N68" s="8">
        <v>0</v>
      </c>
    </row>
    <row r="69" spans="1:14">
      <c r="A69" s="8">
        <v>110771</v>
      </c>
      <c r="B69" s="8">
        <v>8732442</v>
      </c>
      <c r="C69" s="8" t="s">
        <v>89</v>
      </c>
      <c r="D69" s="8">
        <v>1</v>
      </c>
      <c r="E69" s="8" t="s">
        <v>334</v>
      </c>
      <c r="F69" s="8" t="s">
        <v>334</v>
      </c>
      <c r="M69" s="8">
        <v>17238</v>
      </c>
      <c r="N69" s="8">
        <v>0</v>
      </c>
    </row>
    <row r="70" spans="1:14">
      <c r="A70" s="8">
        <v>110772</v>
      </c>
      <c r="B70" s="8">
        <v>8732443</v>
      </c>
      <c r="C70" s="8" t="s">
        <v>90</v>
      </c>
      <c r="D70" s="8">
        <v>1</v>
      </c>
      <c r="E70" s="8" t="s">
        <v>334</v>
      </c>
      <c r="F70" s="8" t="s">
        <v>334</v>
      </c>
      <c r="M70" s="8">
        <v>44980</v>
      </c>
      <c r="N70" s="8">
        <v>0</v>
      </c>
    </row>
    <row r="71" spans="1:14">
      <c r="A71" s="8">
        <v>110773</v>
      </c>
      <c r="B71" s="8">
        <v>8732444</v>
      </c>
      <c r="C71" s="8" t="s">
        <v>91</v>
      </c>
      <c r="D71" s="8">
        <v>1</v>
      </c>
      <c r="E71" s="8" t="s">
        <v>334</v>
      </c>
      <c r="F71" s="8" t="s">
        <v>334</v>
      </c>
      <c r="M71" s="8">
        <v>49660</v>
      </c>
      <c r="N71" s="8">
        <v>0</v>
      </c>
    </row>
    <row r="72" spans="1:14">
      <c r="A72" s="8">
        <v>110775</v>
      </c>
      <c r="B72" s="8">
        <v>8732446</v>
      </c>
      <c r="C72" s="8" t="s">
        <v>92</v>
      </c>
      <c r="D72" s="8">
        <v>1</v>
      </c>
      <c r="E72" s="8" t="s">
        <v>334</v>
      </c>
      <c r="F72" s="8" t="s">
        <v>334</v>
      </c>
      <c r="M72" s="8">
        <v>46540</v>
      </c>
      <c r="N72" s="8">
        <v>0</v>
      </c>
    </row>
    <row r="73" spans="1:14">
      <c r="A73" s="8">
        <v>131996</v>
      </c>
      <c r="B73" s="8">
        <v>8732449</v>
      </c>
      <c r="C73" s="8" t="s">
        <v>93</v>
      </c>
      <c r="D73" s="8">
        <v>1</v>
      </c>
      <c r="E73" s="8" t="s">
        <v>334</v>
      </c>
      <c r="F73" s="8" t="s">
        <v>334</v>
      </c>
      <c r="M73" s="8">
        <v>52000</v>
      </c>
      <c r="N73" s="8">
        <v>0</v>
      </c>
    </row>
    <row r="74" spans="1:14">
      <c r="A74" s="8">
        <v>132031</v>
      </c>
      <c r="B74" s="8">
        <v>8732452</v>
      </c>
      <c r="C74" s="8" t="s">
        <v>94</v>
      </c>
      <c r="D74" s="8">
        <v>1</v>
      </c>
      <c r="E74" s="8" t="s">
        <v>334</v>
      </c>
      <c r="F74" s="8" t="s">
        <v>334</v>
      </c>
      <c r="M74" s="8">
        <v>41860</v>
      </c>
      <c r="N74" s="8">
        <v>0</v>
      </c>
    </row>
    <row r="75" spans="1:14">
      <c r="A75" s="8">
        <v>133311</v>
      </c>
      <c r="B75" s="8">
        <v>8732453</v>
      </c>
      <c r="C75" s="8" t="s">
        <v>95</v>
      </c>
      <c r="D75" s="8">
        <v>1</v>
      </c>
      <c r="E75" s="8" t="s">
        <v>334</v>
      </c>
      <c r="F75" s="8" t="s">
        <v>334</v>
      </c>
      <c r="M75" s="8">
        <v>5460</v>
      </c>
      <c r="N75" s="8">
        <v>0</v>
      </c>
    </row>
    <row r="76" spans="1:14">
      <c r="A76" s="8">
        <v>110781</v>
      </c>
      <c r="B76" s="8">
        <v>8733001</v>
      </c>
      <c r="C76" s="8" t="s">
        <v>96</v>
      </c>
      <c r="D76" s="8">
        <v>1</v>
      </c>
      <c r="E76" s="8" t="s">
        <v>334</v>
      </c>
      <c r="F76" s="8" t="s">
        <v>334</v>
      </c>
      <c r="M76" s="8">
        <v>15047.25</v>
      </c>
      <c r="N76" s="8">
        <v>0</v>
      </c>
    </row>
    <row r="77" spans="1:14">
      <c r="A77" s="8">
        <v>110783</v>
      </c>
      <c r="B77" s="8">
        <v>8733004</v>
      </c>
      <c r="C77" s="8" t="s">
        <v>97</v>
      </c>
      <c r="D77" s="8">
        <v>1</v>
      </c>
      <c r="E77" s="8" t="s">
        <v>334</v>
      </c>
      <c r="F77" s="8" t="s">
        <v>334</v>
      </c>
      <c r="M77" s="8">
        <v>17238</v>
      </c>
      <c r="N77" s="8">
        <v>0</v>
      </c>
    </row>
    <row r="78" spans="1:14">
      <c r="A78" s="8">
        <v>110784</v>
      </c>
      <c r="B78" s="8">
        <v>8733008</v>
      </c>
      <c r="C78" s="8" t="s">
        <v>98</v>
      </c>
      <c r="D78" s="8">
        <v>1</v>
      </c>
      <c r="E78" s="8" t="s">
        <v>334</v>
      </c>
      <c r="F78" s="8" t="s">
        <v>334</v>
      </c>
      <c r="M78" s="8">
        <v>14956.5</v>
      </c>
      <c r="N78" s="8">
        <v>0</v>
      </c>
    </row>
    <row r="79" spans="1:14">
      <c r="A79" s="8">
        <v>110785</v>
      </c>
      <c r="B79" s="8">
        <v>8733009</v>
      </c>
      <c r="C79" s="8" t="s">
        <v>99</v>
      </c>
      <c r="D79" s="8">
        <v>1</v>
      </c>
      <c r="E79" s="8" t="s">
        <v>334</v>
      </c>
      <c r="F79" s="8" t="s">
        <v>334</v>
      </c>
      <c r="M79" s="8">
        <v>13055.25</v>
      </c>
      <c r="N79" s="8">
        <v>0</v>
      </c>
    </row>
    <row r="80" spans="1:14">
      <c r="A80" s="8">
        <v>110786</v>
      </c>
      <c r="B80" s="8">
        <v>8733011</v>
      </c>
      <c r="C80" s="8" t="s">
        <v>100</v>
      </c>
      <c r="D80" s="8">
        <v>1</v>
      </c>
      <c r="E80" s="8" t="s">
        <v>334</v>
      </c>
      <c r="F80" s="8" t="s">
        <v>334</v>
      </c>
      <c r="M80" s="8">
        <v>18125.25</v>
      </c>
      <c r="N80" s="8">
        <v>0</v>
      </c>
    </row>
    <row r="81" spans="1:14">
      <c r="A81" s="8">
        <v>110787</v>
      </c>
      <c r="B81" s="8">
        <v>8733012</v>
      </c>
      <c r="C81" s="8" t="s">
        <v>101</v>
      </c>
      <c r="D81" s="8">
        <v>1</v>
      </c>
      <c r="E81" s="8" t="s">
        <v>334</v>
      </c>
      <c r="F81" s="8" t="s">
        <v>334</v>
      </c>
      <c r="M81" s="8">
        <v>9633</v>
      </c>
      <c r="N81" s="8">
        <v>0</v>
      </c>
    </row>
    <row r="82" spans="1:14">
      <c r="A82" s="8">
        <v>110788</v>
      </c>
      <c r="B82" s="8">
        <v>8733014</v>
      </c>
      <c r="C82" s="8" t="s">
        <v>102</v>
      </c>
      <c r="D82" s="8">
        <v>1</v>
      </c>
      <c r="E82" s="8" t="s">
        <v>334</v>
      </c>
      <c r="F82" s="8" t="s">
        <v>334</v>
      </c>
      <c r="M82" s="8">
        <v>46020</v>
      </c>
      <c r="N82" s="8">
        <v>0</v>
      </c>
    </row>
    <row r="83" spans="1:14">
      <c r="A83" s="8">
        <v>110789</v>
      </c>
      <c r="B83" s="8">
        <v>8733017</v>
      </c>
      <c r="C83" s="8" t="s">
        <v>103</v>
      </c>
      <c r="D83" s="8">
        <v>1</v>
      </c>
      <c r="E83" s="8" t="s">
        <v>334</v>
      </c>
      <c r="F83" s="8" t="s">
        <v>334</v>
      </c>
      <c r="M83" s="8">
        <v>13182</v>
      </c>
      <c r="N83" s="8">
        <v>0</v>
      </c>
    </row>
    <row r="84" spans="1:14">
      <c r="A84" s="8">
        <v>110791</v>
      </c>
      <c r="B84" s="8">
        <v>8733022</v>
      </c>
      <c r="C84" s="8" t="s">
        <v>104</v>
      </c>
      <c r="D84" s="8">
        <v>1</v>
      </c>
      <c r="E84" s="8" t="s">
        <v>334</v>
      </c>
      <c r="F84" s="8" t="s">
        <v>334</v>
      </c>
      <c r="M84" s="8">
        <v>17871.75</v>
      </c>
      <c r="N84" s="8">
        <v>0</v>
      </c>
    </row>
    <row r="85" spans="1:14">
      <c r="A85" s="8">
        <v>110793</v>
      </c>
      <c r="B85" s="8">
        <v>8733029</v>
      </c>
      <c r="C85" s="8" t="s">
        <v>105</v>
      </c>
      <c r="D85" s="8">
        <v>1</v>
      </c>
      <c r="E85" s="8" t="s">
        <v>334</v>
      </c>
      <c r="F85" s="8" t="s">
        <v>334</v>
      </c>
      <c r="M85" s="8">
        <v>16731</v>
      </c>
      <c r="N85" s="8">
        <v>0</v>
      </c>
    </row>
    <row r="86" spans="1:14">
      <c r="A86" s="8">
        <v>110795</v>
      </c>
      <c r="B86" s="8">
        <v>8733032</v>
      </c>
      <c r="C86" s="8" t="s">
        <v>106</v>
      </c>
      <c r="D86" s="8">
        <v>1</v>
      </c>
      <c r="E86" s="8" t="s">
        <v>334</v>
      </c>
      <c r="F86" s="8" t="s">
        <v>334</v>
      </c>
      <c r="M86" s="8">
        <v>18885.75</v>
      </c>
      <c r="N86" s="8">
        <v>0</v>
      </c>
    </row>
    <row r="87" spans="1:14">
      <c r="A87" s="8">
        <v>110796</v>
      </c>
      <c r="B87" s="8">
        <v>8733035</v>
      </c>
      <c r="C87" s="8" t="s">
        <v>107</v>
      </c>
      <c r="D87" s="8">
        <v>1</v>
      </c>
      <c r="E87" s="8" t="s">
        <v>334</v>
      </c>
      <c r="F87" s="8" t="s">
        <v>334</v>
      </c>
      <c r="M87" s="8">
        <v>14196</v>
      </c>
      <c r="N87" s="8">
        <v>0</v>
      </c>
    </row>
    <row r="88" spans="1:14">
      <c r="A88" s="8">
        <v>110798</v>
      </c>
      <c r="B88" s="8">
        <v>8733041</v>
      </c>
      <c r="C88" s="8" t="s">
        <v>108</v>
      </c>
      <c r="D88" s="8">
        <v>1</v>
      </c>
      <c r="E88" s="8" t="s">
        <v>334</v>
      </c>
      <c r="F88" s="8" t="s">
        <v>334</v>
      </c>
      <c r="M88" s="8">
        <v>18959.54</v>
      </c>
      <c r="N88" s="8">
        <v>0</v>
      </c>
    </row>
    <row r="89" spans="1:19">
      <c r="A89" s="8">
        <v>110801</v>
      </c>
      <c r="B89" s="8">
        <v>8733050</v>
      </c>
      <c r="C89" s="8" t="s">
        <v>109</v>
      </c>
      <c r="D89" s="8">
        <v>1</v>
      </c>
      <c r="E89" s="8" t="s">
        <v>334</v>
      </c>
      <c r="F89" s="8" t="s">
        <v>334</v>
      </c>
      <c r="M89" s="8">
        <v>21674.25</v>
      </c>
      <c r="N89" s="8">
        <v>0</v>
      </c>
      <c r="S89" s="8">
        <v>17500</v>
      </c>
    </row>
    <row r="90" spans="1:14">
      <c r="A90" s="8">
        <v>110802</v>
      </c>
      <c r="B90" s="8">
        <v>8733052</v>
      </c>
      <c r="C90" s="8" t="s">
        <v>110</v>
      </c>
      <c r="D90" s="8">
        <v>1</v>
      </c>
      <c r="E90" s="8" t="s">
        <v>334</v>
      </c>
      <c r="F90" s="8" t="s">
        <v>334</v>
      </c>
      <c r="M90" s="8">
        <v>33800</v>
      </c>
      <c r="N90" s="8">
        <v>0</v>
      </c>
    </row>
    <row r="91" spans="1:14">
      <c r="A91" s="8">
        <v>110803</v>
      </c>
      <c r="B91" s="8">
        <v>8733053</v>
      </c>
      <c r="C91" s="8" t="s">
        <v>492</v>
      </c>
      <c r="D91" s="8">
        <v>1</v>
      </c>
      <c r="E91" s="8" t="s">
        <v>334</v>
      </c>
      <c r="F91" s="8" t="s">
        <v>334</v>
      </c>
      <c r="M91" s="8">
        <v>12548.25</v>
      </c>
      <c r="N91" s="8">
        <v>0</v>
      </c>
    </row>
    <row r="92" spans="1:14">
      <c r="A92" s="8">
        <v>110804</v>
      </c>
      <c r="B92" s="8">
        <v>8733054</v>
      </c>
      <c r="C92" s="8" t="s">
        <v>112</v>
      </c>
      <c r="D92" s="8">
        <v>1</v>
      </c>
      <c r="E92" s="8" t="s">
        <v>334</v>
      </c>
      <c r="F92" s="8" t="s">
        <v>334</v>
      </c>
      <c r="M92" s="8">
        <v>10266.75</v>
      </c>
      <c r="N92" s="8">
        <v>0</v>
      </c>
    </row>
    <row r="93" spans="1:14">
      <c r="A93" s="8">
        <v>110807</v>
      </c>
      <c r="B93" s="8">
        <v>8733058</v>
      </c>
      <c r="C93" s="8" t="s">
        <v>113</v>
      </c>
      <c r="D93" s="8">
        <v>1</v>
      </c>
      <c r="E93" s="8" t="s">
        <v>334</v>
      </c>
      <c r="F93" s="8" t="s">
        <v>334</v>
      </c>
      <c r="M93" s="8">
        <v>30160</v>
      </c>
      <c r="N93" s="8">
        <v>0</v>
      </c>
    </row>
    <row r="94" spans="1:14">
      <c r="A94" s="8">
        <v>110809</v>
      </c>
      <c r="B94" s="8">
        <v>8733061</v>
      </c>
      <c r="C94" s="8" t="s">
        <v>114</v>
      </c>
      <c r="D94" s="8">
        <v>1</v>
      </c>
      <c r="E94" s="8" t="s">
        <v>334</v>
      </c>
      <c r="F94" s="8" t="s">
        <v>334</v>
      </c>
      <c r="M94" s="8">
        <v>20026.5</v>
      </c>
      <c r="N94" s="8">
        <v>0</v>
      </c>
    </row>
    <row r="95" spans="1:14">
      <c r="A95" s="8">
        <v>110812</v>
      </c>
      <c r="B95" s="8">
        <v>8733065</v>
      </c>
      <c r="C95" s="8" t="s">
        <v>115</v>
      </c>
      <c r="D95" s="8">
        <v>1</v>
      </c>
      <c r="E95" s="8" t="s">
        <v>334</v>
      </c>
      <c r="F95" s="8" t="s">
        <v>334</v>
      </c>
      <c r="M95" s="8">
        <v>12294.75</v>
      </c>
      <c r="N95" s="8">
        <v>0</v>
      </c>
    </row>
    <row r="96" spans="1:19">
      <c r="A96" s="8">
        <v>110813</v>
      </c>
      <c r="B96" s="8">
        <v>8733066</v>
      </c>
      <c r="C96" s="8" t="s">
        <v>116</v>
      </c>
      <c r="D96" s="8">
        <v>1</v>
      </c>
      <c r="E96" s="8" t="s">
        <v>334</v>
      </c>
      <c r="F96" s="8" t="s">
        <v>334</v>
      </c>
      <c r="M96" s="8">
        <v>5165.31</v>
      </c>
      <c r="N96" s="8">
        <v>0</v>
      </c>
      <c r="S96" s="8">
        <v>7729.87</v>
      </c>
    </row>
    <row r="97" spans="1:14">
      <c r="A97" s="8">
        <v>110814</v>
      </c>
      <c r="B97" s="8">
        <v>8733067</v>
      </c>
      <c r="C97" s="8" t="s">
        <v>117</v>
      </c>
      <c r="D97" s="8">
        <v>1</v>
      </c>
      <c r="E97" s="8" t="s">
        <v>334</v>
      </c>
      <c r="F97" s="8" t="s">
        <v>334</v>
      </c>
      <c r="M97" s="8">
        <v>12801.75</v>
      </c>
      <c r="N97" s="8">
        <v>0</v>
      </c>
    </row>
    <row r="98" spans="1:14">
      <c r="A98" s="8">
        <v>110815</v>
      </c>
      <c r="B98" s="8">
        <v>8733068</v>
      </c>
      <c r="C98" s="8" t="s">
        <v>118</v>
      </c>
      <c r="D98" s="8">
        <v>1</v>
      </c>
      <c r="E98" s="8" t="s">
        <v>334</v>
      </c>
      <c r="F98" s="8" t="s">
        <v>334</v>
      </c>
      <c r="M98" s="8">
        <v>16731</v>
      </c>
      <c r="N98" s="8">
        <v>0</v>
      </c>
    </row>
    <row r="99" spans="1:14">
      <c r="A99" s="8">
        <v>110817</v>
      </c>
      <c r="B99" s="8">
        <v>8733071</v>
      </c>
      <c r="C99" s="8" t="s">
        <v>119</v>
      </c>
      <c r="D99" s="8">
        <v>1</v>
      </c>
      <c r="E99" s="8" t="s">
        <v>334</v>
      </c>
      <c r="F99" s="8" t="s">
        <v>334</v>
      </c>
      <c r="M99" s="8">
        <v>19392.75</v>
      </c>
      <c r="N99" s="8">
        <v>0</v>
      </c>
    </row>
    <row r="100" spans="1:14">
      <c r="A100" s="8">
        <v>110820</v>
      </c>
      <c r="B100" s="8">
        <v>8733074</v>
      </c>
      <c r="C100" s="8" t="s">
        <v>120</v>
      </c>
      <c r="D100" s="8">
        <v>1</v>
      </c>
      <c r="E100" s="8" t="s">
        <v>334</v>
      </c>
      <c r="F100" s="8" t="s">
        <v>334</v>
      </c>
      <c r="M100" s="8">
        <v>20026.5</v>
      </c>
      <c r="N100" s="8">
        <v>0</v>
      </c>
    </row>
    <row r="101" spans="1:14">
      <c r="A101" s="8">
        <v>110827</v>
      </c>
      <c r="B101" s="8">
        <v>8733081</v>
      </c>
      <c r="C101" s="8" t="s">
        <v>121</v>
      </c>
      <c r="D101" s="8">
        <v>1</v>
      </c>
      <c r="E101" s="8" t="s">
        <v>334</v>
      </c>
      <c r="F101" s="8" t="s">
        <v>334</v>
      </c>
      <c r="M101" s="8">
        <v>11154</v>
      </c>
      <c r="N101" s="8">
        <v>0</v>
      </c>
    </row>
    <row r="102" spans="1:14">
      <c r="A102" s="8">
        <v>110829</v>
      </c>
      <c r="B102" s="8">
        <v>8733301</v>
      </c>
      <c r="C102" s="8" t="s">
        <v>122</v>
      </c>
      <c r="D102" s="8">
        <v>1</v>
      </c>
      <c r="E102" s="8" t="s">
        <v>334</v>
      </c>
      <c r="F102" s="8" t="s">
        <v>334</v>
      </c>
      <c r="M102" s="8">
        <v>2210</v>
      </c>
      <c r="N102" s="8">
        <v>0</v>
      </c>
    </row>
    <row r="103" spans="1:14">
      <c r="A103" s="8">
        <v>110830</v>
      </c>
      <c r="B103" s="8">
        <v>8733308</v>
      </c>
      <c r="C103" s="8" t="s">
        <v>124</v>
      </c>
      <c r="D103" s="8">
        <v>1</v>
      </c>
      <c r="E103" s="8" t="s">
        <v>334</v>
      </c>
      <c r="F103" s="8" t="s">
        <v>334</v>
      </c>
      <c r="M103" s="8">
        <v>3068</v>
      </c>
      <c r="N103" s="8">
        <v>0</v>
      </c>
    </row>
    <row r="104" spans="1:14">
      <c r="A104" s="8">
        <v>110831</v>
      </c>
      <c r="B104" s="8">
        <v>8733310</v>
      </c>
      <c r="C104" s="8" t="s">
        <v>125</v>
      </c>
      <c r="D104" s="8">
        <v>1</v>
      </c>
      <c r="E104" s="8" t="s">
        <v>334</v>
      </c>
      <c r="F104" s="8" t="s">
        <v>334</v>
      </c>
      <c r="M104" s="515">
        <v>3848</v>
      </c>
      <c r="N104" s="515">
        <v>0</v>
      </c>
    </row>
    <row r="105" spans="1:14">
      <c r="A105" s="8">
        <v>110832</v>
      </c>
      <c r="B105" s="8">
        <v>8733317</v>
      </c>
      <c r="C105" s="8" t="s">
        <v>126</v>
      </c>
      <c r="D105" s="8">
        <v>1</v>
      </c>
      <c r="E105" s="8" t="s">
        <v>334</v>
      </c>
      <c r="F105" s="8" t="s">
        <v>334</v>
      </c>
      <c r="M105" s="8">
        <v>3120</v>
      </c>
      <c r="N105" s="8">
        <v>0</v>
      </c>
    </row>
    <row r="106" spans="1:14">
      <c r="A106" s="8">
        <v>110834</v>
      </c>
      <c r="B106" s="8">
        <v>8733325</v>
      </c>
      <c r="C106" s="8" t="s">
        <v>127</v>
      </c>
      <c r="D106" s="8">
        <v>1</v>
      </c>
      <c r="E106" s="8" t="s">
        <v>334</v>
      </c>
      <c r="F106" s="8" t="s">
        <v>334</v>
      </c>
      <c r="M106" s="8">
        <v>3536</v>
      </c>
      <c r="N106" s="8">
        <v>25.599999999999909</v>
      </c>
    </row>
    <row r="107" spans="1:14">
      <c r="A107" s="8">
        <v>110836</v>
      </c>
      <c r="B107" s="8">
        <v>8733331</v>
      </c>
      <c r="C107" s="8" t="s">
        <v>128</v>
      </c>
      <c r="D107" s="8">
        <v>1</v>
      </c>
      <c r="E107" s="8" t="s">
        <v>334</v>
      </c>
      <c r="F107" s="8" t="s">
        <v>334</v>
      </c>
      <c r="M107" s="8">
        <v>3068</v>
      </c>
      <c r="N107" s="8">
        <v>0</v>
      </c>
    </row>
    <row r="108" spans="1:14">
      <c r="A108" s="8">
        <v>110837</v>
      </c>
      <c r="B108" s="8">
        <v>8733350</v>
      </c>
      <c r="C108" s="8" t="s">
        <v>129</v>
      </c>
      <c r="D108" s="8">
        <v>1</v>
      </c>
      <c r="E108" s="8" t="s">
        <v>334</v>
      </c>
      <c r="F108" s="8" t="s">
        <v>334</v>
      </c>
      <c r="M108" s="8">
        <v>1340.21</v>
      </c>
      <c r="N108" s="8">
        <v>0</v>
      </c>
    </row>
    <row r="109" spans="1:14">
      <c r="A109" s="8">
        <v>110839</v>
      </c>
      <c r="B109" s="8">
        <v>8733356</v>
      </c>
      <c r="C109" s="8" t="s">
        <v>130</v>
      </c>
      <c r="D109" s="8">
        <v>1</v>
      </c>
      <c r="E109" s="8" t="s">
        <v>334</v>
      </c>
      <c r="F109" s="8" t="s">
        <v>334</v>
      </c>
      <c r="M109" s="8">
        <v>4394</v>
      </c>
      <c r="N109" s="8">
        <v>0</v>
      </c>
    </row>
    <row r="110" spans="1:14">
      <c r="A110" s="8">
        <v>110840</v>
      </c>
      <c r="B110" s="8">
        <v>8733358</v>
      </c>
      <c r="C110" s="8" t="s">
        <v>131</v>
      </c>
      <c r="D110" s="8">
        <v>1</v>
      </c>
      <c r="E110" s="8" t="s">
        <v>334</v>
      </c>
      <c r="F110" s="8" t="s">
        <v>334</v>
      </c>
      <c r="M110" s="8">
        <v>6136</v>
      </c>
      <c r="N110" s="8">
        <v>0</v>
      </c>
    </row>
    <row r="111" spans="1:14">
      <c r="A111" s="8">
        <v>110841</v>
      </c>
      <c r="B111" s="8">
        <v>8733360</v>
      </c>
      <c r="C111" s="8" t="s">
        <v>132</v>
      </c>
      <c r="D111" s="8">
        <v>1</v>
      </c>
      <c r="E111" s="8" t="s">
        <v>334</v>
      </c>
      <c r="F111" s="8" t="s">
        <v>334</v>
      </c>
      <c r="M111" s="8">
        <v>3822</v>
      </c>
      <c r="N111" s="8">
        <v>0</v>
      </c>
    </row>
    <row r="112" spans="1:14">
      <c r="A112" s="8">
        <v>110847</v>
      </c>
      <c r="B112" s="8">
        <v>8733368</v>
      </c>
      <c r="C112" s="8" t="s">
        <v>133</v>
      </c>
      <c r="D112" s="8">
        <v>1</v>
      </c>
      <c r="E112" s="8" t="s">
        <v>334</v>
      </c>
      <c r="F112" s="8" t="s">
        <v>334</v>
      </c>
      <c r="M112" s="8">
        <v>2600</v>
      </c>
      <c r="N112" s="8">
        <v>0</v>
      </c>
    </row>
    <row r="113" spans="1:14">
      <c r="A113" s="8">
        <v>110850</v>
      </c>
      <c r="B113" s="8">
        <v>8733373</v>
      </c>
      <c r="C113" s="8" t="s">
        <v>134</v>
      </c>
      <c r="D113" s="8">
        <v>1</v>
      </c>
      <c r="E113" s="8" t="s">
        <v>334</v>
      </c>
      <c r="F113" s="8" t="s">
        <v>334</v>
      </c>
      <c r="M113" s="8">
        <v>2184</v>
      </c>
      <c r="N113" s="8">
        <v>0</v>
      </c>
    </row>
    <row r="114" spans="1:14">
      <c r="A114" s="8">
        <v>131238</v>
      </c>
      <c r="B114" s="8">
        <v>8733384</v>
      </c>
      <c r="C114" s="8" t="s">
        <v>135</v>
      </c>
      <c r="D114" s="8">
        <v>1</v>
      </c>
      <c r="E114" s="8" t="s">
        <v>334</v>
      </c>
      <c r="F114" s="8" t="s">
        <v>334</v>
      </c>
      <c r="M114" s="8">
        <v>6032</v>
      </c>
      <c r="N114" s="8">
        <v>0</v>
      </c>
    </row>
    <row r="115" spans="1:14">
      <c r="A115" s="8">
        <v>133930</v>
      </c>
      <c r="B115" s="8">
        <v>8733386</v>
      </c>
      <c r="C115" s="8" t="s">
        <v>136</v>
      </c>
      <c r="D115" s="8">
        <v>1</v>
      </c>
      <c r="E115" s="8" t="s">
        <v>334</v>
      </c>
      <c r="F115" s="8" t="s">
        <v>334</v>
      </c>
      <c r="M115" s="8">
        <v>61880</v>
      </c>
      <c r="N115" s="8">
        <v>0</v>
      </c>
    </row>
    <row r="116" spans="1:14">
      <c r="A116" s="8">
        <v>134894</v>
      </c>
      <c r="B116" s="8">
        <v>8733389</v>
      </c>
      <c r="C116" s="8" t="s">
        <v>137</v>
      </c>
      <c r="D116" s="8">
        <v>1</v>
      </c>
      <c r="E116" s="8" t="s">
        <v>334</v>
      </c>
      <c r="F116" s="8" t="s">
        <v>334</v>
      </c>
      <c r="M116" s="8">
        <v>7540</v>
      </c>
      <c r="N116" s="8">
        <v>0</v>
      </c>
    </row>
    <row r="117" spans="1:14">
      <c r="A117" s="8">
        <v>134979</v>
      </c>
      <c r="B117" s="8">
        <v>8733390</v>
      </c>
      <c r="C117" s="8" t="s">
        <v>138</v>
      </c>
      <c r="D117" s="8">
        <v>1</v>
      </c>
      <c r="E117" s="8" t="s">
        <v>334</v>
      </c>
      <c r="F117" s="8" t="s">
        <v>334</v>
      </c>
      <c r="M117" s="8">
        <v>34060</v>
      </c>
      <c r="N117" s="8">
        <v>0</v>
      </c>
    </row>
    <row r="118" spans="1:14">
      <c r="A118" s="8">
        <v>131197</v>
      </c>
      <c r="B118" s="8">
        <v>8733392</v>
      </c>
      <c r="C118" s="8" t="s">
        <v>139</v>
      </c>
      <c r="D118" s="8">
        <v>1</v>
      </c>
      <c r="E118" s="8" t="s">
        <v>334</v>
      </c>
      <c r="F118" s="8" t="s">
        <v>334</v>
      </c>
      <c r="M118" s="8">
        <v>7280</v>
      </c>
      <c r="N118" s="8">
        <v>0</v>
      </c>
    </row>
    <row r="119" spans="1:14">
      <c r="A119" s="8">
        <v>135131</v>
      </c>
      <c r="B119" s="8">
        <v>8733942</v>
      </c>
      <c r="C119" s="8" t="s">
        <v>140</v>
      </c>
      <c r="D119" s="8">
        <v>1</v>
      </c>
      <c r="E119" s="8" t="s">
        <v>334</v>
      </c>
      <c r="F119" s="8" t="s">
        <v>334</v>
      </c>
      <c r="M119" s="8">
        <v>65000</v>
      </c>
      <c r="N119" s="8">
        <v>0</v>
      </c>
    </row>
    <row r="120" spans="1:14">
      <c r="A120" s="8">
        <v>135132</v>
      </c>
      <c r="B120" s="8">
        <v>8733943</v>
      </c>
      <c r="C120" s="8" t="s">
        <v>141</v>
      </c>
      <c r="D120" s="8">
        <v>1</v>
      </c>
      <c r="E120" s="8" t="s">
        <v>334</v>
      </c>
      <c r="F120" s="8" t="s">
        <v>334</v>
      </c>
      <c r="M120" s="8">
        <v>68640</v>
      </c>
      <c r="N120" s="8">
        <v>0</v>
      </c>
    </row>
    <row r="121" spans="1:14">
      <c r="A121" s="8">
        <v>135568</v>
      </c>
      <c r="B121" s="8">
        <v>8733945</v>
      </c>
      <c r="C121" s="8" t="s">
        <v>142</v>
      </c>
      <c r="D121" s="8">
        <v>1</v>
      </c>
      <c r="E121" s="8" t="s">
        <v>334</v>
      </c>
      <c r="F121" s="8" t="s">
        <v>334</v>
      </c>
      <c r="M121" s="8">
        <v>36920</v>
      </c>
      <c r="N121" s="8">
        <v>0</v>
      </c>
    </row>
    <row r="122" spans="1:14">
      <c r="A122" s="8">
        <v>136241</v>
      </c>
      <c r="B122" s="8">
        <v>8733946</v>
      </c>
      <c r="C122" s="8" t="s">
        <v>143</v>
      </c>
      <c r="D122" s="8">
        <v>1</v>
      </c>
      <c r="E122" s="8" t="s">
        <v>334</v>
      </c>
      <c r="F122" s="8" t="s">
        <v>334</v>
      </c>
      <c r="M122" s="8">
        <v>25484.286</v>
      </c>
      <c r="N122" s="516">
        <v>916.94</v>
      </c>
    </row>
    <row r="123" spans="1:14">
      <c r="A123" s="8">
        <v>110888</v>
      </c>
      <c r="B123" s="8">
        <v>8735200</v>
      </c>
      <c r="C123" s="8" t="s">
        <v>144</v>
      </c>
      <c r="D123" s="8">
        <v>1</v>
      </c>
      <c r="E123" s="8" t="s">
        <v>334</v>
      </c>
      <c r="F123" s="8" t="s">
        <v>334</v>
      </c>
      <c r="M123" s="8">
        <v>3302</v>
      </c>
      <c r="N123" s="8">
        <v>0</v>
      </c>
    </row>
    <row r="124" spans="1:14">
      <c r="A124" s="8">
        <v>138280</v>
      </c>
      <c r="B124" s="8">
        <v>8732005</v>
      </c>
      <c r="C124" s="8" t="s">
        <v>145</v>
      </c>
      <c r="D124" s="8">
        <v>1</v>
      </c>
      <c r="E124" s="8" t="s">
        <v>334</v>
      </c>
      <c r="F124" s="8" t="s">
        <v>334</v>
      </c>
      <c r="M124" s="514">
        <v>7434</v>
      </c>
      <c r="N124" s="514">
        <v>0</v>
      </c>
    </row>
    <row r="125" spans="1:14">
      <c r="A125" s="8">
        <v>138993</v>
      </c>
      <c r="B125" s="8">
        <v>8732007</v>
      </c>
      <c r="C125" s="8" t="s">
        <v>146</v>
      </c>
      <c r="D125" s="8">
        <v>1</v>
      </c>
      <c r="E125" s="8" t="s">
        <v>334</v>
      </c>
      <c r="F125" s="8" t="s">
        <v>334</v>
      </c>
      <c r="M125" s="8">
        <v>8442.6</v>
      </c>
      <c r="N125" s="8">
        <v>0</v>
      </c>
    </row>
    <row r="126" spans="1:14">
      <c r="A126" s="8">
        <v>139555</v>
      </c>
      <c r="B126" s="8">
        <v>8732008</v>
      </c>
      <c r="C126" s="8" t="s">
        <v>147</v>
      </c>
      <c r="D126" s="8">
        <v>1</v>
      </c>
      <c r="E126" s="8" t="s">
        <v>334</v>
      </c>
      <c r="F126" s="8" t="s">
        <v>334</v>
      </c>
      <c r="M126" s="8">
        <v>5256.6</v>
      </c>
      <c r="N126" s="8">
        <v>0</v>
      </c>
    </row>
    <row r="127" spans="1:14">
      <c r="A127" s="8">
        <v>145423</v>
      </c>
      <c r="B127" s="8">
        <v>8732009</v>
      </c>
      <c r="C127" s="8" t="s">
        <v>148</v>
      </c>
      <c r="D127" s="8">
        <v>1</v>
      </c>
      <c r="E127" s="8" t="s">
        <v>334</v>
      </c>
      <c r="F127" s="8" t="s">
        <v>334</v>
      </c>
      <c r="M127" s="8">
        <v>2867.6</v>
      </c>
      <c r="N127" s="8">
        <v>0</v>
      </c>
    </row>
    <row r="128" spans="1:14">
      <c r="A128" s="8">
        <v>139556</v>
      </c>
      <c r="B128" s="8">
        <v>8732013</v>
      </c>
      <c r="C128" s="8" t="s">
        <v>149</v>
      </c>
      <c r="D128" s="8">
        <v>1</v>
      </c>
      <c r="E128" s="8" t="s">
        <v>334</v>
      </c>
      <c r="F128" s="8" t="s">
        <v>334</v>
      </c>
      <c r="M128" s="8">
        <v>1195</v>
      </c>
      <c r="N128" s="8">
        <v>0</v>
      </c>
    </row>
    <row r="129" spans="1:14">
      <c r="A129" s="8">
        <v>142638</v>
      </c>
      <c r="B129" s="8">
        <v>8732014</v>
      </c>
      <c r="C129" s="8" t="s">
        <v>150</v>
      </c>
      <c r="D129" s="8">
        <v>1</v>
      </c>
      <c r="E129" s="8" t="s">
        <v>334</v>
      </c>
      <c r="F129" s="8" t="s">
        <v>334</v>
      </c>
      <c r="M129" s="8">
        <v>9174.4</v>
      </c>
      <c r="N129" s="8">
        <v>0</v>
      </c>
    </row>
    <row r="130" spans="1:14">
      <c r="A130" s="8">
        <v>148105</v>
      </c>
      <c r="B130" s="8">
        <v>8732015</v>
      </c>
      <c r="C130" s="8" t="s">
        <v>151</v>
      </c>
      <c r="D130" s="8">
        <v>1</v>
      </c>
      <c r="E130" s="8" t="s">
        <v>334</v>
      </c>
      <c r="F130" s="8" t="s">
        <v>334</v>
      </c>
      <c r="M130" s="8">
        <v>21801</v>
      </c>
      <c r="N130" s="8">
        <v>0</v>
      </c>
    </row>
    <row r="131" spans="1:14">
      <c r="A131" s="8">
        <v>139634</v>
      </c>
      <c r="B131" s="8">
        <v>8732019</v>
      </c>
      <c r="C131" s="8" t="s">
        <v>152</v>
      </c>
      <c r="D131" s="8">
        <v>1</v>
      </c>
      <c r="E131" s="8" t="s">
        <v>334</v>
      </c>
      <c r="F131" s="8" t="s">
        <v>334</v>
      </c>
      <c r="M131" s="8">
        <v>11818.6</v>
      </c>
      <c r="N131" s="8">
        <v>0</v>
      </c>
    </row>
    <row r="132" spans="1:14">
      <c r="A132" s="8">
        <v>140173</v>
      </c>
      <c r="B132" s="8">
        <v>8732020</v>
      </c>
      <c r="C132" s="8" t="s">
        <v>153</v>
      </c>
      <c r="D132" s="8">
        <v>1</v>
      </c>
      <c r="E132" s="8" t="s">
        <v>334</v>
      </c>
      <c r="F132" s="8" t="s">
        <v>334</v>
      </c>
      <c r="M132" s="8">
        <v>4221.8</v>
      </c>
      <c r="N132" s="8">
        <v>0</v>
      </c>
    </row>
    <row r="133" spans="1:14">
      <c r="A133" s="8">
        <v>139088</v>
      </c>
      <c r="B133" s="8">
        <v>8732021</v>
      </c>
      <c r="C133" s="8" t="s">
        <v>154</v>
      </c>
      <c r="D133" s="8">
        <v>1</v>
      </c>
      <c r="E133" s="8" t="s">
        <v>334</v>
      </c>
      <c r="F133" s="8" t="s">
        <v>334</v>
      </c>
      <c r="M133" s="8">
        <v>1303.2</v>
      </c>
      <c r="N133" s="8">
        <v>0</v>
      </c>
    </row>
    <row r="134" spans="1:14">
      <c r="A134" s="8">
        <v>140174</v>
      </c>
      <c r="B134" s="8">
        <v>8732022</v>
      </c>
      <c r="C134" s="8" t="s">
        <v>155</v>
      </c>
      <c r="D134" s="8">
        <v>1</v>
      </c>
      <c r="E134" s="8" t="s">
        <v>334</v>
      </c>
      <c r="F134" s="8" t="s">
        <v>334</v>
      </c>
      <c r="M134" s="8">
        <v>4619.8</v>
      </c>
      <c r="N134" s="8">
        <v>0</v>
      </c>
    </row>
    <row r="135" spans="1:14">
      <c r="A135" s="8">
        <v>140386</v>
      </c>
      <c r="B135" s="8">
        <v>8732023</v>
      </c>
      <c r="C135" s="8" t="s">
        <v>156</v>
      </c>
      <c r="D135" s="8">
        <v>1</v>
      </c>
      <c r="E135" s="8" t="s">
        <v>334</v>
      </c>
      <c r="F135" s="8" t="s">
        <v>334</v>
      </c>
      <c r="M135" s="8">
        <v>1672.6</v>
      </c>
      <c r="N135" s="8">
        <v>0</v>
      </c>
    </row>
    <row r="136" spans="1:14">
      <c r="A136" s="8">
        <v>140483</v>
      </c>
      <c r="B136" s="8">
        <v>8732024</v>
      </c>
      <c r="C136" s="8" t="s">
        <v>157</v>
      </c>
      <c r="D136" s="8">
        <v>1</v>
      </c>
      <c r="E136" s="8" t="s">
        <v>334</v>
      </c>
      <c r="F136" s="8" t="s">
        <v>334</v>
      </c>
      <c r="M136" s="8">
        <v>6584.6</v>
      </c>
      <c r="N136" s="8">
        <v>0</v>
      </c>
    </row>
    <row r="137" spans="1:14">
      <c r="A137" s="8">
        <v>140622</v>
      </c>
      <c r="B137" s="8">
        <v>8732025</v>
      </c>
      <c r="C137" s="8" t="s">
        <v>158</v>
      </c>
      <c r="D137" s="8">
        <v>1</v>
      </c>
      <c r="E137" s="8" t="s">
        <v>334</v>
      </c>
      <c r="F137" s="8" t="s">
        <v>334</v>
      </c>
      <c r="M137" s="8">
        <v>5230.4</v>
      </c>
      <c r="N137" s="8">
        <v>0</v>
      </c>
    </row>
    <row r="138" spans="1:14">
      <c r="A138" s="8">
        <v>140888</v>
      </c>
      <c r="B138" s="8">
        <v>8732026</v>
      </c>
      <c r="C138" s="8" t="s">
        <v>159</v>
      </c>
      <c r="D138" s="8">
        <v>1</v>
      </c>
      <c r="E138" s="8" t="s">
        <v>334</v>
      </c>
      <c r="F138" s="8" t="s">
        <v>334</v>
      </c>
      <c r="M138" s="8">
        <v>13788.6</v>
      </c>
      <c r="N138" s="8">
        <v>0</v>
      </c>
    </row>
    <row r="139" spans="1:14">
      <c r="A139" s="8">
        <v>141211</v>
      </c>
      <c r="B139" s="8">
        <v>8732027</v>
      </c>
      <c r="C139" s="8" t="s">
        <v>160</v>
      </c>
      <c r="D139" s="8">
        <v>1</v>
      </c>
      <c r="E139" s="8" t="s">
        <v>334</v>
      </c>
      <c r="F139" s="8" t="s">
        <v>334</v>
      </c>
      <c r="M139" s="8">
        <v>7694.6</v>
      </c>
      <c r="N139" s="8">
        <v>0</v>
      </c>
    </row>
    <row r="140" spans="1:14">
      <c r="A140" s="8">
        <v>141212</v>
      </c>
      <c r="B140" s="8">
        <v>8732030</v>
      </c>
      <c r="C140" s="8" t="s">
        <v>161</v>
      </c>
      <c r="D140" s="8">
        <v>1</v>
      </c>
      <c r="E140" s="8" t="s">
        <v>334</v>
      </c>
      <c r="F140" s="8" t="s">
        <v>334</v>
      </c>
      <c r="M140" s="8">
        <v>4353.2</v>
      </c>
      <c r="N140" s="8">
        <v>0</v>
      </c>
    </row>
    <row r="141" spans="1:14">
      <c r="A141" s="8">
        <v>141213</v>
      </c>
      <c r="B141" s="8">
        <v>8732032</v>
      </c>
      <c r="C141" s="8" t="s">
        <v>162</v>
      </c>
      <c r="D141" s="8">
        <v>1</v>
      </c>
      <c r="E141" s="8" t="s">
        <v>334</v>
      </c>
      <c r="F141" s="8" t="s">
        <v>334</v>
      </c>
      <c r="M141" s="8">
        <v>4340</v>
      </c>
      <c r="N141" s="8">
        <v>0</v>
      </c>
    </row>
    <row r="142" spans="1:14">
      <c r="A142" s="8">
        <v>141500</v>
      </c>
      <c r="B142" s="8">
        <v>8732034</v>
      </c>
      <c r="C142" s="8" t="s">
        <v>163</v>
      </c>
      <c r="D142" s="8">
        <v>1</v>
      </c>
      <c r="E142" s="8" t="s">
        <v>334</v>
      </c>
      <c r="F142" s="8" t="s">
        <v>334</v>
      </c>
      <c r="M142" s="8">
        <v>5787.6</v>
      </c>
      <c r="N142" s="8">
        <v>0</v>
      </c>
    </row>
    <row r="143" spans="1:14">
      <c r="A143" s="8">
        <v>141690</v>
      </c>
      <c r="B143" s="8">
        <v>8732036</v>
      </c>
      <c r="C143" s="8" t="s">
        <v>164</v>
      </c>
      <c r="D143" s="8">
        <v>1</v>
      </c>
      <c r="E143" s="8" t="s">
        <v>335</v>
      </c>
      <c r="F143" s="8" t="s">
        <v>334</v>
      </c>
      <c r="M143" s="8">
        <v>4291.4</v>
      </c>
      <c r="N143" s="8">
        <v>0</v>
      </c>
    </row>
    <row r="144" spans="1:14">
      <c r="A144" s="8">
        <v>141949</v>
      </c>
      <c r="B144" s="8">
        <v>8732037</v>
      </c>
      <c r="C144" s="8" t="s">
        <v>165</v>
      </c>
      <c r="D144" s="8">
        <v>1</v>
      </c>
      <c r="E144" s="8" t="s">
        <v>335</v>
      </c>
      <c r="F144" s="8" t="s">
        <v>334</v>
      </c>
      <c r="M144" s="8">
        <v>4884.8</v>
      </c>
      <c r="N144" s="8">
        <v>0</v>
      </c>
    </row>
    <row r="145" spans="1:14">
      <c r="A145" s="8">
        <v>142034</v>
      </c>
      <c r="B145" s="8">
        <v>8732038</v>
      </c>
      <c r="C145" s="8" t="s">
        <v>166</v>
      </c>
      <c r="D145" s="8">
        <v>1</v>
      </c>
      <c r="E145" s="8" t="s">
        <v>334</v>
      </c>
      <c r="F145" s="8" t="s">
        <v>334</v>
      </c>
      <c r="M145" s="8">
        <v>5681.8</v>
      </c>
      <c r="N145" s="8">
        <v>0</v>
      </c>
    </row>
    <row r="146" spans="1:14">
      <c r="A146" s="8">
        <v>142810</v>
      </c>
      <c r="B146" s="8">
        <v>8732040</v>
      </c>
      <c r="C146" s="8" t="s">
        <v>167</v>
      </c>
      <c r="D146" s="8">
        <v>1</v>
      </c>
      <c r="E146" s="8" t="s">
        <v>334</v>
      </c>
      <c r="F146" s="8" t="s">
        <v>334</v>
      </c>
      <c r="M146" s="8">
        <v>4383.68</v>
      </c>
      <c r="N146" s="8">
        <v>0</v>
      </c>
    </row>
    <row r="147" spans="1:14">
      <c r="A147" s="8">
        <v>145424</v>
      </c>
      <c r="B147" s="8">
        <v>8732041</v>
      </c>
      <c r="C147" s="8" t="s">
        <v>168</v>
      </c>
      <c r="D147" s="8">
        <v>1</v>
      </c>
      <c r="E147" s="8" t="s">
        <v>334</v>
      </c>
      <c r="F147" s="8" t="s">
        <v>334</v>
      </c>
      <c r="M147" s="8">
        <v>4104.2</v>
      </c>
      <c r="N147" s="8">
        <v>0</v>
      </c>
    </row>
    <row r="148" spans="1:14">
      <c r="A148" s="8">
        <v>142811</v>
      </c>
      <c r="B148" s="8">
        <v>8732042</v>
      </c>
      <c r="C148" s="8" t="s">
        <v>169</v>
      </c>
      <c r="D148" s="8">
        <v>1</v>
      </c>
      <c r="E148" s="8" t="s">
        <v>334</v>
      </c>
      <c r="F148" s="8" t="s">
        <v>334</v>
      </c>
      <c r="M148" s="8">
        <v>1836.85</v>
      </c>
      <c r="N148" s="8">
        <v>0</v>
      </c>
    </row>
    <row r="149" spans="1:14">
      <c r="A149" s="8">
        <v>143836</v>
      </c>
      <c r="B149" s="8">
        <v>8732044</v>
      </c>
      <c r="C149" s="8" t="s">
        <v>170</v>
      </c>
      <c r="D149" s="8">
        <v>1</v>
      </c>
      <c r="E149" s="8" t="s">
        <v>334</v>
      </c>
      <c r="F149" s="8" t="s">
        <v>334</v>
      </c>
      <c r="M149" s="8">
        <v>15293.2</v>
      </c>
      <c r="N149" s="8">
        <v>0</v>
      </c>
    </row>
    <row r="150" spans="1:14">
      <c r="A150" s="8">
        <v>143849</v>
      </c>
      <c r="B150" s="8">
        <v>8732045</v>
      </c>
      <c r="C150" s="8" t="s">
        <v>171</v>
      </c>
      <c r="D150" s="8">
        <v>1</v>
      </c>
      <c r="E150" s="8" t="s">
        <v>334</v>
      </c>
      <c r="F150" s="8" t="s">
        <v>334</v>
      </c>
      <c r="M150" s="8">
        <v>4658.8</v>
      </c>
      <c r="N150" s="8">
        <v>0</v>
      </c>
    </row>
    <row r="151" spans="1:14">
      <c r="A151" s="8">
        <v>143941</v>
      </c>
      <c r="B151" s="8">
        <v>8732049</v>
      </c>
      <c r="C151" s="8" t="s">
        <v>172</v>
      </c>
      <c r="D151" s="8">
        <v>1</v>
      </c>
      <c r="E151" s="8" t="s">
        <v>334</v>
      </c>
      <c r="F151" s="8" t="s">
        <v>334</v>
      </c>
      <c r="M151" s="8">
        <v>11189.6</v>
      </c>
      <c r="N151" s="8">
        <v>0</v>
      </c>
    </row>
    <row r="152" spans="1:14">
      <c r="A152" s="8">
        <v>143955</v>
      </c>
      <c r="B152" s="8">
        <v>8732050</v>
      </c>
      <c r="C152" s="8" t="s">
        <v>173</v>
      </c>
      <c r="D152" s="8">
        <v>1</v>
      </c>
      <c r="E152" s="8" t="s">
        <v>334</v>
      </c>
      <c r="F152" s="8" t="s">
        <v>334</v>
      </c>
      <c r="M152" s="8">
        <v>4253</v>
      </c>
      <c r="N152" s="8">
        <v>0</v>
      </c>
    </row>
    <row r="153" spans="1:14">
      <c r="A153" s="8">
        <v>144770</v>
      </c>
      <c r="B153" s="8">
        <v>8732051</v>
      </c>
      <c r="C153" s="8" t="s">
        <v>174</v>
      </c>
      <c r="D153" s="8">
        <v>1</v>
      </c>
      <c r="E153" s="8" t="s">
        <v>335</v>
      </c>
      <c r="F153" s="8" t="s">
        <v>334</v>
      </c>
      <c r="M153" s="8">
        <v>24213.4</v>
      </c>
      <c r="N153" s="8">
        <v>0</v>
      </c>
    </row>
    <row r="154" spans="1:14">
      <c r="A154" s="8">
        <v>144947</v>
      </c>
      <c r="B154" s="8">
        <v>8732052</v>
      </c>
      <c r="C154" s="8" t="s">
        <v>175</v>
      </c>
      <c r="D154" s="8">
        <v>1</v>
      </c>
      <c r="E154" s="8" t="s">
        <v>334</v>
      </c>
      <c r="F154" s="8" t="s">
        <v>334</v>
      </c>
      <c r="M154" s="8">
        <v>5995</v>
      </c>
      <c r="N154" s="8">
        <v>0</v>
      </c>
    </row>
    <row r="155" spans="1:14">
      <c r="A155" s="8">
        <v>145147</v>
      </c>
      <c r="B155" s="8">
        <v>8732053</v>
      </c>
      <c r="C155" s="8" t="s">
        <v>176</v>
      </c>
      <c r="D155" s="8">
        <v>1</v>
      </c>
      <c r="E155" s="8" t="s">
        <v>334</v>
      </c>
      <c r="F155" s="8" t="s">
        <v>334</v>
      </c>
      <c r="M155" s="8">
        <v>4785.6</v>
      </c>
      <c r="N155" s="8">
        <v>0</v>
      </c>
    </row>
    <row r="156" spans="1:14">
      <c r="A156" s="8">
        <v>145302</v>
      </c>
      <c r="B156" s="8">
        <v>8732055</v>
      </c>
      <c r="C156" s="8" t="s">
        <v>177</v>
      </c>
      <c r="D156" s="8">
        <v>1</v>
      </c>
      <c r="E156" s="8" t="s">
        <v>334</v>
      </c>
      <c r="F156" s="8" t="s">
        <v>334</v>
      </c>
      <c r="M156" s="8">
        <v>3510.4</v>
      </c>
      <c r="N156" s="8">
        <v>0</v>
      </c>
    </row>
    <row r="157" spans="1:14">
      <c r="A157" s="8">
        <v>144054</v>
      </c>
      <c r="B157" s="8">
        <v>8732057</v>
      </c>
      <c r="C157" s="8" t="s">
        <v>178</v>
      </c>
      <c r="D157" s="8">
        <v>1</v>
      </c>
      <c r="E157" s="8" t="s">
        <v>334</v>
      </c>
      <c r="F157" s="8" t="s">
        <v>334</v>
      </c>
      <c r="M157" s="8">
        <v>5310</v>
      </c>
      <c r="N157" s="8">
        <v>0</v>
      </c>
    </row>
    <row r="158" spans="1:14">
      <c r="A158" s="8">
        <v>145801</v>
      </c>
      <c r="B158" s="8">
        <v>8732058</v>
      </c>
      <c r="C158" s="8" t="s">
        <v>179</v>
      </c>
      <c r="D158" s="8">
        <v>1</v>
      </c>
      <c r="E158" s="8" t="s">
        <v>334</v>
      </c>
      <c r="F158" s="8" t="s">
        <v>334</v>
      </c>
      <c r="M158" s="8">
        <v>7259.8</v>
      </c>
      <c r="N158" s="8">
        <v>0</v>
      </c>
    </row>
    <row r="159" spans="1:14">
      <c r="A159" s="8">
        <v>145401</v>
      </c>
      <c r="B159" s="8">
        <v>8732061</v>
      </c>
      <c r="C159" s="8" t="s">
        <v>180</v>
      </c>
      <c r="D159" s="8">
        <v>1</v>
      </c>
      <c r="E159" s="8" t="s">
        <v>334</v>
      </c>
      <c r="F159" s="8" t="s">
        <v>334</v>
      </c>
      <c r="M159" s="8">
        <v>2870.4</v>
      </c>
      <c r="N159" s="8">
        <v>0</v>
      </c>
    </row>
    <row r="160" spans="1:14">
      <c r="A160" s="8">
        <v>145553</v>
      </c>
      <c r="B160" s="8">
        <v>8732067</v>
      </c>
      <c r="C160" s="8" t="s">
        <v>181</v>
      </c>
      <c r="D160" s="8">
        <v>1</v>
      </c>
      <c r="E160" s="8" t="s">
        <v>334</v>
      </c>
      <c r="F160" s="8" t="s">
        <v>334</v>
      </c>
      <c r="M160" s="8">
        <v>2938.2</v>
      </c>
      <c r="N160" s="8">
        <v>0</v>
      </c>
    </row>
    <row r="161" spans="1:14">
      <c r="A161" s="8">
        <v>145719</v>
      </c>
      <c r="B161" s="8">
        <v>8732071</v>
      </c>
      <c r="C161" s="8" t="s">
        <v>182</v>
      </c>
      <c r="D161" s="8">
        <v>1</v>
      </c>
      <c r="E161" s="8" t="s">
        <v>334</v>
      </c>
      <c r="F161" s="8" t="s">
        <v>334</v>
      </c>
      <c r="M161" s="8">
        <v>3928.6</v>
      </c>
      <c r="N161" s="8">
        <v>0</v>
      </c>
    </row>
    <row r="162" spans="1:14">
      <c r="A162" s="8">
        <v>136670</v>
      </c>
      <c r="B162" s="8">
        <v>8732072</v>
      </c>
      <c r="C162" s="8" t="s">
        <v>183</v>
      </c>
      <c r="D162" s="8">
        <v>1</v>
      </c>
      <c r="E162" s="8" t="s">
        <v>334</v>
      </c>
      <c r="F162" s="8" t="s">
        <v>334</v>
      </c>
      <c r="M162" s="8">
        <v>6390.4</v>
      </c>
      <c r="N162" s="8">
        <v>0</v>
      </c>
    </row>
    <row r="163" spans="1:14">
      <c r="A163" s="8">
        <v>145924</v>
      </c>
      <c r="B163" s="8">
        <v>8732073</v>
      </c>
      <c r="C163" s="8" t="s">
        <v>184</v>
      </c>
      <c r="D163" s="8">
        <v>1</v>
      </c>
      <c r="E163" s="8" t="s">
        <v>335</v>
      </c>
      <c r="F163" s="8" t="s">
        <v>334</v>
      </c>
      <c r="M163" s="8">
        <v>5000</v>
      </c>
      <c r="N163" s="8">
        <v>0</v>
      </c>
    </row>
    <row r="164" spans="1:14">
      <c r="A164" s="8">
        <v>139843</v>
      </c>
      <c r="B164" s="8">
        <v>8732076</v>
      </c>
      <c r="C164" s="8" t="s">
        <v>185</v>
      </c>
      <c r="D164" s="8">
        <v>1</v>
      </c>
      <c r="E164" s="8" t="s">
        <v>334</v>
      </c>
      <c r="F164" s="8" t="s">
        <v>334</v>
      </c>
      <c r="M164" s="8">
        <v>7380.6</v>
      </c>
      <c r="N164" s="8">
        <v>0</v>
      </c>
    </row>
    <row r="165" spans="1:14">
      <c r="A165" s="8">
        <v>146310</v>
      </c>
      <c r="B165" s="8">
        <v>8732078</v>
      </c>
      <c r="C165" s="8" t="s">
        <v>186</v>
      </c>
      <c r="D165" s="8">
        <v>1</v>
      </c>
      <c r="E165" s="8" t="s">
        <v>334</v>
      </c>
      <c r="F165" s="8" t="s">
        <v>334</v>
      </c>
      <c r="M165" s="8">
        <v>7278.4</v>
      </c>
      <c r="N165" s="8">
        <v>0</v>
      </c>
    </row>
    <row r="166" spans="1:14">
      <c r="A166" s="8">
        <v>146407</v>
      </c>
      <c r="B166" s="8">
        <v>8732079</v>
      </c>
      <c r="C166" s="8" t="s">
        <v>187</v>
      </c>
      <c r="D166" s="8">
        <v>1</v>
      </c>
      <c r="E166" s="8" t="s">
        <v>334</v>
      </c>
      <c r="F166" s="8" t="s">
        <v>334</v>
      </c>
      <c r="M166" s="8">
        <v>11363.6</v>
      </c>
      <c r="N166" s="8">
        <v>0</v>
      </c>
    </row>
    <row r="167" spans="1:14">
      <c r="A167" s="8">
        <v>146357</v>
      </c>
      <c r="B167" s="8">
        <v>8732081</v>
      </c>
      <c r="C167" s="8" t="s">
        <v>188</v>
      </c>
      <c r="D167" s="8">
        <v>1</v>
      </c>
      <c r="E167" s="8" t="s">
        <v>334</v>
      </c>
      <c r="F167" s="8" t="s">
        <v>334</v>
      </c>
      <c r="M167" s="8">
        <v>2108.4</v>
      </c>
      <c r="N167" s="8">
        <v>0</v>
      </c>
    </row>
    <row r="168" spans="1:14">
      <c r="A168" s="8">
        <v>146515</v>
      </c>
      <c r="B168" s="8">
        <v>8732085</v>
      </c>
      <c r="C168" s="8" t="s">
        <v>189</v>
      </c>
      <c r="D168" s="8">
        <v>1</v>
      </c>
      <c r="E168" s="8" t="s">
        <v>334</v>
      </c>
      <c r="F168" s="8" t="s">
        <v>334</v>
      </c>
      <c r="M168" s="8">
        <v>2553.2</v>
      </c>
      <c r="N168" s="8">
        <v>0</v>
      </c>
    </row>
    <row r="169" spans="1:14">
      <c r="A169" s="8">
        <v>146965</v>
      </c>
      <c r="B169" s="8">
        <v>8732086</v>
      </c>
      <c r="C169" s="8" t="s">
        <v>190</v>
      </c>
      <c r="D169" s="8">
        <v>1</v>
      </c>
      <c r="E169" s="8" t="s">
        <v>334</v>
      </c>
      <c r="F169" s="8" t="s">
        <v>334</v>
      </c>
      <c r="M169" s="8">
        <v>7536.4</v>
      </c>
      <c r="N169" s="8">
        <v>0</v>
      </c>
    </row>
    <row r="170" spans="1:14">
      <c r="A170" s="8">
        <v>136653</v>
      </c>
      <c r="B170" s="8">
        <v>8732087</v>
      </c>
      <c r="C170" s="8" t="s">
        <v>191</v>
      </c>
      <c r="D170" s="8">
        <v>1</v>
      </c>
      <c r="E170" s="8" t="s">
        <v>334</v>
      </c>
      <c r="F170" s="8" t="s">
        <v>334</v>
      </c>
      <c r="M170" s="8">
        <v>9452.2</v>
      </c>
      <c r="N170" s="8">
        <v>0</v>
      </c>
    </row>
    <row r="171" spans="1:14">
      <c r="A171" s="8">
        <v>140538</v>
      </c>
      <c r="B171" s="8">
        <v>8732088</v>
      </c>
      <c r="C171" s="8" t="s">
        <v>192</v>
      </c>
      <c r="D171" s="8">
        <v>1</v>
      </c>
      <c r="E171" s="8" t="s">
        <v>334</v>
      </c>
      <c r="F171" s="8" t="s">
        <v>334</v>
      </c>
      <c r="M171" s="8">
        <v>5279.6</v>
      </c>
      <c r="N171" s="8">
        <v>0</v>
      </c>
    </row>
    <row r="172" spans="1:14">
      <c r="A172" s="8">
        <v>146968</v>
      </c>
      <c r="B172" s="8">
        <v>8732089</v>
      </c>
      <c r="C172" s="8" t="s">
        <v>193</v>
      </c>
      <c r="D172" s="8">
        <v>1</v>
      </c>
      <c r="E172" s="8" t="s">
        <v>334</v>
      </c>
      <c r="F172" s="8" t="s">
        <v>334</v>
      </c>
      <c r="M172" s="8">
        <v>488.8</v>
      </c>
      <c r="N172" s="8">
        <v>0</v>
      </c>
    </row>
    <row r="173" spans="1:14">
      <c r="A173" s="8">
        <v>142424</v>
      </c>
      <c r="B173" s="8">
        <v>8732092</v>
      </c>
      <c r="C173" s="8" t="s">
        <v>194</v>
      </c>
      <c r="D173" s="8">
        <v>1</v>
      </c>
      <c r="E173" s="8" t="s">
        <v>334</v>
      </c>
      <c r="F173" s="8" t="s">
        <v>334</v>
      </c>
      <c r="M173" s="8">
        <v>5310</v>
      </c>
      <c r="N173" s="8">
        <v>0</v>
      </c>
    </row>
    <row r="174" spans="1:14">
      <c r="A174" s="8">
        <v>139466</v>
      </c>
      <c r="B174" s="8">
        <v>8732094</v>
      </c>
      <c r="C174" s="8" t="s">
        <v>195</v>
      </c>
      <c r="D174" s="8">
        <v>1</v>
      </c>
      <c r="E174" s="8" t="s">
        <v>334</v>
      </c>
      <c r="F174" s="8" t="s">
        <v>334</v>
      </c>
      <c r="M174" s="8">
        <v>12122.4</v>
      </c>
      <c r="N174" s="8">
        <v>0</v>
      </c>
    </row>
    <row r="175" spans="1:14">
      <c r="A175" s="8">
        <v>147110</v>
      </c>
      <c r="B175" s="8">
        <v>8732096</v>
      </c>
      <c r="C175" s="8" t="s">
        <v>196</v>
      </c>
      <c r="D175" s="8">
        <v>1</v>
      </c>
      <c r="E175" s="8" t="s">
        <v>334</v>
      </c>
      <c r="F175" s="8" t="s">
        <v>334</v>
      </c>
      <c r="M175" s="8">
        <v>4962.4</v>
      </c>
      <c r="N175" s="8">
        <v>0</v>
      </c>
    </row>
    <row r="176" spans="1:14">
      <c r="A176" s="8">
        <v>147441</v>
      </c>
      <c r="B176" s="8">
        <v>8732098</v>
      </c>
      <c r="C176" s="8" t="s">
        <v>197</v>
      </c>
      <c r="D176" s="8">
        <v>1</v>
      </c>
      <c r="E176" s="8" t="s">
        <v>334</v>
      </c>
      <c r="F176" s="8" t="s">
        <v>334</v>
      </c>
      <c r="M176" s="8">
        <v>260</v>
      </c>
      <c r="N176" s="8">
        <v>0</v>
      </c>
    </row>
    <row r="177" spans="1:14">
      <c r="A177" s="8">
        <v>145425</v>
      </c>
      <c r="B177" s="8">
        <v>8732200</v>
      </c>
      <c r="C177" s="8" t="s">
        <v>198</v>
      </c>
      <c r="D177" s="8">
        <v>1</v>
      </c>
      <c r="E177" s="8" t="s">
        <v>334</v>
      </c>
      <c r="F177" s="8" t="s">
        <v>334</v>
      </c>
      <c r="M177" s="8">
        <v>5553.4</v>
      </c>
      <c r="N177" s="8">
        <v>0</v>
      </c>
    </row>
    <row r="178" spans="1:14">
      <c r="A178" s="8">
        <v>148454</v>
      </c>
      <c r="B178" s="8">
        <v>8732202</v>
      </c>
      <c r="C178" s="8" t="s">
        <v>62</v>
      </c>
      <c r="D178" s="8">
        <v>1</v>
      </c>
      <c r="E178" s="8" t="s">
        <v>334</v>
      </c>
      <c r="F178" s="8" t="s">
        <v>334</v>
      </c>
      <c r="M178" s="8">
        <v>4704.91</v>
      </c>
      <c r="N178" s="8">
        <v>0</v>
      </c>
    </row>
    <row r="179" spans="1:14">
      <c r="A179" s="8">
        <v>143576</v>
      </c>
      <c r="B179" s="8">
        <v>8732204</v>
      </c>
      <c r="C179" s="8" t="s">
        <v>199</v>
      </c>
      <c r="D179" s="8">
        <v>1</v>
      </c>
      <c r="E179" s="8" t="s">
        <v>334</v>
      </c>
      <c r="F179" s="8" t="s">
        <v>334</v>
      </c>
      <c r="M179" s="8">
        <v>4271.2</v>
      </c>
      <c r="N179" s="8">
        <v>0</v>
      </c>
    </row>
    <row r="180" spans="1:14">
      <c r="A180" s="8">
        <v>143871</v>
      </c>
      <c r="B180" s="8">
        <v>8732206</v>
      </c>
      <c r="C180" s="8" t="s">
        <v>200</v>
      </c>
      <c r="D180" s="8">
        <v>1</v>
      </c>
      <c r="E180" s="8" t="s">
        <v>334</v>
      </c>
      <c r="F180" s="8" t="s">
        <v>334</v>
      </c>
      <c r="M180" s="8">
        <v>10225.8</v>
      </c>
      <c r="N180" s="8">
        <v>0</v>
      </c>
    </row>
    <row r="181" spans="1:14">
      <c r="A181" s="8">
        <v>138029</v>
      </c>
      <c r="B181" s="8">
        <v>8732209</v>
      </c>
      <c r="C181" s="8" t="s">
        <v>201</v>
      </c>
      <c r="D181" s="8">
        <v>1</v>
      </c>
      <c r="E181" s="8" t="s">
        <v>334</v>
      </c>
      <c r="F181" s="8" t="s">
        <v>334</v>
      </c>
      <c r="M181" s="8">
        <v>10194.8</v>
      </c>
      <c r="N181" s="8">
        <v>0</v>
      </c>
    </row>
    <row r="182" spans="1:14">
      <c r="A182" s="8">
        <v>140535</v>
      </c>
      <c r="B182" s="8">
        <v>8732210</v>
      </c>
      <c r="C182" s="8" t="s">
        <v>202</v>
      </c>
      <c r="D182" s="8">
        <v>1</v>
      </c>
      <c r="E182" s="8" t="s">
        <v>334</v>
      </c>
      <c r="F182" s="8" t="s">
        <v>334</v>
      </c>
      <c r="M182" s="8">
        <v>1662.4</v>
      </c>
      <c r="N182" s="8">
        <v>0</v>
      </c>
    </row>
    <row r="183" spans="1:14">
      <c r="A183" s="8">
        <v>143775</v>
      </c>
      <c r="B183" s="8">
        <v>8732216</v>
      </c>
      <c r="C183" s="8" t="s">
        <v>203</v>
      </c>
      <c r="D183" s="8">
        <v>1</v>
      </c>
      <c r="E183" s="8" t="s">
        <v>334</v>
      </c>
      <c r="F183" s="8" t="s">
        <v>334</v>
      </c>
      <c r="M183" s="8">
        <v>3478.2</v>
      </c>
      <c r="N183" s="8">
        <v>0</v>
      </c>
    </row>
    <row r="184" spans="1:14">
      <c r="A184" s="8">
        <v>143777</v>
      </c>
      <c r="B184" s="8">
        <v>8732218</v>
      </c>
      <c r="C184" s="8" t="s">
        <v>204</v>
      </c>
      <c r="D184" s="8">
        <v>1</v>
      </c>
      <c r="E184" s="8" t="s">
        <v>334</v>
      </c>
      <c r="F184" s="8" t="s">
        <v>334</v>
      </c>
      <c r="M184" s="8">
        <v>4805.2</v>
      </c>
      <c r="N184" s="8">
        <v>0</v>
      </c>
    </row>
    <row r="185" spans="1:14">
      <c r="A185" s="8">
        <v>143575</v>
      </c>
      <c r="B185" s="8">
        <v>8732220</v>
      </c>
      <c r="C185" s="8" t="s">
        <v>205</v>
      </c>
      <c r="D185" s="8">
        <v>1</v>
      </c>
      <c r="E185" s="8" t="s">
        <v>334</v>
      </c>
      <c r="F185" s="8" t="s">
        <v>334</v>
      </c>
      <c r="M185" s="8">
        <v>9547.2</v>
      </c>
      <c r="N185" s="8">
        <v>0</v>
      </c>
    </row>
    <row r="186" spans="1:14">
      <c r="A186" s="8">
        <v>146050</v>
      </c>
      <c r="B186" s="8">
        <v>8732226</v>
      </c>
      <c r="C186" s="8" t="s">
        <v>206</v>
      </c>
      <c r="D186" s="8">
        <v>1</v>
      </c>
      <c r="E186" s="8" t="s">
        <v>334</v>
      </c>
      <c r="F186" s="8" t="s">
        <v>334</v>
      </c>
      <c r="M186" s="8">
        <v>5572.84</v>
      </c>
      <c r="N186" s="8">
        <v>0</v>
      </c>
    </row>
    <row r="187" spans="1:14">
      <c r="A187" s="8">
        <v>143870</v>
      </c>
      <c r="B187" s="8">
        <v>8732252</v>
      </c>
      <c r="C187" s="8" t="s">
        <v>207</v>
      </c>
      <c r="D187" s="8">
        <v>1</v>
      </c>
      <c r="E187" s="8" t="s">
        <v>334</v>
      </c>
      <c r="F187" s="8" t="s">
        <v>334</v>
      </c>
      <c r="M187" s="8">
        <v>5095</v>
      </c>
      <c r="N187" s="8">
        <v>0</v>
      </c>
    </row>
    <row r="188" spans="1:14">
      <c r="A188" s="8">
        <v>146929</v>
      </c>
      <c r="B188" s="8">
        <v>8732256</v>
      </c>
      <c r="C188" s="8" t="s">
        <v>208</v>
      </c>
      <c r="D188" s="8">
        <v>1</v>
      </c>
      <c r="E188" s="8" t="s">
        <v>334</v>
      </c>
      <c r="F188" s="8" t="s">
        <v>334</v>
      </c>
      <c r="M188" s="8">
        <v>1081.2</v>
      </c>
      <c r="N188" s="8">
        <v>0</v>
      </c>
    </row>
    <row r="189" spans="1:14">
      <c r="A189" s="8">
        <v>138595</v>
      </c>
      <c r="B189" s="8">
        <v>8732257</v>
      </c>
      <c r="C189" s="8" t="s">
        <v>209</v>
      </c>
      <c r="D189" s="8">
        <v>1</v>
      </c>
      <c r="E189" s="8" t="s">
        <v>334</v>
      </c>
      <c r="F189" s="8" t="s">
        <v>334</v>
      </c>
      <c r="M189" s="8">
        <v>4619.8</v>
      </c>
      <c r="N189" s="8">
        <v>0</v>
      </c>
    </row>
    <row r="190" spans="1:14">
      <c r="A190" s="8">
        <v>139087</v>
      </c>
      <c r="B190" s="8">
        <v>8732318</v>
      </c>
      <c r="C190" s="8" t="s">
        <v>493</v>
      </c>
      <c r="D190" s="8">
        <v>1</v>
      </c>
      <c r="E190" s="8" t="s">
        <v>334</v>
      </c>
      <c r="F190" s="8" t="s">
        <v>334</v>
      </c>
      <c r="M190" s="8">
        <v>22107.2</v>
      </c>
      <c r="N190" s="8">
        <v>0</v>
      </c>
    </row>
    <row r="191" spans="1:14">
      <c r="A191" s="8">
        <v>139086</v>
      </c>
      <c r="B191" s="8">
        <v>8732319</v>
      </c>
      <c r="C191" s="8" t="s">
        <v>494</v>
      </c>
      <c r="D191" s="8">
        <v>1</v>
      </c>
      <c r="E191" s="8" t="s">
        <v>334</v>
      </c>
      <c r="F191" s="8" t="s">
        <v>334</v>
      </c>
      <c r="M191" s="8">
        <v>5063</v>
      </c>
      <c r="N191" s="8">
        <v>0</v>
      </c>
    </row>
    <row r="192" spans="1:14">
      <c r="A192" s="8">
        <v>142498</v>
      </c>
      <c r="B192" s="8">
        <v>8732447</v>
      </c>
      <c r="C192" s="8" t="s">
        <v>212</v>
      </c>
      <c r="D192" s="8">
        <v>1</v>
      </c>
      <c r="E192" s="8" t="s">
        <v>334</v>
      </c>
      <c r="F192" s="8" t="s">
        <v>334</v>
      </c>
      <c r="M192" s="8">
        <v>8177.6</v>
      </c>
      <c r="N192" s="8">
        <v>0</v>
      </c>
    </row>
    <row r="193" spans="1:14">
      <c r="A193" s="8">
        <v>143976</v>
      </c>
      <c r="B193" s="8">
        <v>8732448</v>
      </c>
      <c r="C193" s="8" t="s">
        <v>213</v>
      </c>
      <c r="D193" s="8">
        <v>1</v>
      </c>
      <c r="E193" s="8" t="s">
        <v>334</v>
      </c>
      <c r="F193" s="8" t="s">
        <v>334</v>
      </c>
      <c r="M193" s="8">
        <v>9132.8</v>
      </c>
      <c r="N193" s="8">
        <v>0</v>
      </c>
    </row>
    <row r="194" spans="1:14">
      <c r="A194" s="8">
        <v>141297</v>
      </c>
      <c r="B194" s="8">
        <v>8732451</v>
      </c>
      <c r="C194" s="8" t="s">
        <v>214</v>
      </c>
      <c r="D194" s="8">
        <v>1</v>
      </c>
      <c r="E194" s="8" t="s">
        <v>334</v>
      </c>
      <c r="F194" s="8" t="s">
        <v>334</v>
      </c>
      <c r="M194" s="8">
        <v>6903</v>
      </c>
      <c r="N194" s="8">
        <v>0</v>
      </c>
    </row>
    <row r="195" spans="1:14">
      <c r="A195" s="8">
        <v>143440</v>
      </c>
      <c r="B195" s="8">
        <v>8733000</v>
      </c>
      <c r="C195" s="8" t="s">
        <v>215</v>
      </c>
      <c r="D195" s="8">
        <v>1</v>
      </c>
      <c r="E195" s="8" t="s">
        <v>334</v>
      </c>
      <c r="F195" s="8" t="s">
        <v>334</v>
      </c>
      <c r="M195" s="8">
        <v>2718.4</v>
      </c>
      <c r="N195" s="8">
        <v>0</v>
      </c>
    </row>
    <row r="196" spans="1:14">
      <c r="A196" s="8">
        <v>137626</v>
      </c>
      <c r="B196" s="8">
        <v>8733002</v>
      </c>
      <c r="C196" s="8" t="s">
        <v>216</v>
      </c>
      <c r="D196" s="8">
        <v>1</v>
      </c>
      <c r="E196" s="8" t="s">
        <v>334</v>
      </c>
      <c r="F196" s="8" t="s">
        <v>334</v>
      </c>
      <c r="M196" s="8">
        <v>4460.6</v>
      </c>
      <c r="N196" s="8">
        <v>0</v>
      </c>
    </row>
    <row r="197" spans="1:14">
      <c r="A197" s="8">
        <v>143776</v>
      </c>
      <c r="B197" s="8">
        <v>8733026</v>
      </c>
      <c r="C197" s="8" t="s">
        <v>217</v>
      </c>
      <c r="D197" s="8">
        <v>1</v>
      </c>
      <c r="E197" s="8" t="s">
        <v>334</v>
      </c>
      <c r="F197" s="8" t="s">
        <v>334</v>
      </c>
      <c r="M197" s="8">
        <v>8124.2</v>
      </c>
      <c r="N197" s="8">
        <v>0</v>
      </c>
    </row>
    <row r="198" spans="1:14">
      <c r="A198" s="8">
        <v>146469</v>
      </c>
      <c r="B198" s="8">
        <v>8733037</v>
      </c>
      <c r="C198" s="8" t="s">
        <v>218</v>
      </c>
      <c r="D198" s="8">
        <v>1</v>
      </c>
      <c r="E198" s="8" t="s">
        <v>334</v>
      </c>
      <c r="F198" s="8" t="s">
        <v>334</v>
      </c>
      <c r="M198" s="8">
        <v>3247.6</v>
      </c>
      <c r="N198" s="8">
        <v>0</v>
      </c>
    </row>
    <row r="199" spans="1:14">
      <c r="A199" s="8">
        <v>143835</v>
      </c>
      <c r="B199" s="8">
        <v>8733046</v>
      </c>
      <c r="C199" s="8" t="s">
        <v>219</v>
      </c>
      <c r="D199" s="8">
        <v>1</v>
      </c>
      <c r="E199" s="8" t="s">
        <v>334</v>
      </c>
      <c r="F199" s="8" t="s">
        <v>334</v>
      </c>
      <c r="M199" s="8">
        <v>4374.2</v>
      </c>
      <c r="N199" s="8">
        <v>0</v>
      </c>
    </row>
    <row r="200" spans="1:14">
      <c r="A200" s="8">
        <v>144288</v>
      </c>
      <c r="B200" s="8">
        <v>8733056</v>
      </c>
      <c r="C200" s="8" t="s">
        <v>220</v>
      </c>
      <c r="D200" s="8">
        <v>1</v>
      </c>
      <c r="E200" s="8" t="s">
        <v>334</v>
      </c>
      <c r="F200" s="8" t="s">
        <v>334</v>
      </c>
      <c r="M200" s="8">
        <v>1718.73</v>
      </c>
      <c r="N200" s="8">
        <v>0</v>
      </c>
    </row>
    <row r="201" spans="1:14">
      <c r="A201" s="8">
        <v>137639</v>
      </c>
      <c r="B201" s="8">
        <v>8733063</v>
      </c>
      <c r="C201" s="8" t="s">
        <v>221</v>
      </c>
      <c r="D201" s="8">
        <v>1</v>
      </c>
      <c r="E201" s="8" t="s">
        <v>334</v>
      </c>
      <c r="F201" s="8" t="s">
        <v>334</v>
      </c>
      <c r="M201" s="8">
        <v>4434.4</v>
      </c>
      <c r="N201" s="8">
        <v>0</v>
      </c>
    </row>
    <row r="202" spans="1:14">
      <c r="A202" s="8">
        <v>146889</v>
      </c>
      <c r="B202" s="8">
        <v>8733070</v>
      </c>
      <c r="C202" s="8" t="s">
        <v>222</v>
      </c>
      <c r="D202" s="8">
        <v>1</v>
      </c>
      <c r="E202" s="8" t="s">
        <v>334</v>
      </c>
      <c r="F202" s="8" t="s">
        <v>334</v>
      </c>
      <c r="M202" s="8">
        <v>260</v>
      </c>
      <c r="N202" s="8">
        <v>0</v>
      </c>
    </row>
    <row r="203" spans="1:14">
      <c r="A203" s="8">
        <v>144289</v>
      </c>
      <c r="B203" s="8">
        <v>8733072</v>
      </c>
      <c r="C203" s="8" t="s">
        <v>223</v>
      </c>
      <c r="D203" s="8">
        <v>1</v>
      </c>
      <c r="E203" s="8" t="s">
        <v>334</v>
      </c>
      <c r="F203" s="8" t="s">
        <v>334</v>
      </c>
      <c r="M203" s="8">
        <v>7800.8</v>
      </c>
      <c r="N203" s="8">
        <v>0</v>
      </c>
    </row>
    <row r="204" spans="1:14">
      <c r="A204" s="8">
        <v>141552</v>
      </c>
      <c r="B204" s="8">
        <v>8733083</v>
      </c>
      <c r="C204" s="8" t="s">
        <v>224</v>
      </c>
      <c r="D204" s="8">
        <v>1</v>
      </c>
      <c r="E204" s="8" t="s">
        <v>334</v>
      </c>
      <c r="F204" s="8" t="s">
        <v>334</v>
      </c>
      <c r="M204" s="8">
        <v>11045.2</v>
      </c>
      <c r="N204" s="8">
        <v>0</v>
      </c>
    </row>
    <row r="205" spans="1:14">
      <c r="A205" s="8">
        <v>147434</v>
      </c>
      <c r="B205" s="8">
        <v>8733302</v>
      </c>
      <c r="C205" s="8" t="s">
        <v>123</v>
      </c>
      <c r="D205" s="8">
        <v>1</v>
      </c>
      <c r="E205" s="8" t="s">
        <v>335</v>
      </c>
      <c r="F205" s="8" t="s">
        <v>334</v>
      </c>
      <c r="M205" s="8">
        <v>47326.94</v>
      </c>
      <c r="N205" s="8">
        <v>0</v>
      </c>
    </row>
    <row r="206" spans="1:14">
      <c r="A206" s="8">
        <v>145246</v>
      </c>
      <c r="B206" s="8">
        <v>8733326</v>
      </c>
      <c r="C206" s="8" t="s">
        <v>225</v>
      </c>
      <c r="D206" s="8">
        <v>1</v>
      </c>
      <c r="E206" s="8" t="s">
        <v>334</v>
      </c>
      <c r="F206" s="8" t="s">
        <v>334</v>
      </c>
      <c r="M206" s="8">
        <v>2542.6</v>
      </c>
      <c r="N206" s="8">
        <v>0</v>
      </c>
    </row>
    <row r="207" spans="1:14">
      <c r="A207" s="8">
        <v>141707</v>
      </c>
      <c r="B207" s="8">
        <v>8733362</v>
      </c>
      <c r="C207" s="8" t="s">
        <v>226</v>
      </c>
      <c r="D207" s="8">
        <v>1</v>
      </c>
      <c r="E207" s="8" t="s">
        <v>334</v>
      </c>
      <c r="F207" s="8" t="s">
        <v>334</v>
      </c>
      <c r="M207" s="8">
        <v>8877.4</v>
      </c>
      <c r="N207" s="8">
        <v>0</v>
      </c>
    </row>
    <row r="208" spans="1:14">
      <c r="A208" s="8">
        <v>147384</v>
      </c>
      <c r="B208" s="8">
        <v>8733366</v>
      </c>
      <c r="C208" s="8" t="s">
        <v>227</v>
      </c>
      <c r="D208" s="8">
        <v>1</v>
      </c>
      <c r="E208" s="8" t="s">
        <v>334</v>
      </c>
      <c r="F208" s="8" t="s">
        <v>334</v>
      </c>
      <c r="M208" s="8">
        <v>8969.2</v>
      </c>
      <c r="N208" s="8">
        <v>0</v>
      </c>
    </row>
    <row r="209" spans="1:14">
      <c r="A209" s="8">
        <v>139844</v>
      </c>
      <c r="B209" s="8">
        <v>8733367</v>
      </c>
      <c r="C209" s="8" t="s">
        <v>228</v>
      </c>
      <c r="D209" s="8">
        <v>1</v>
      </c>
      <c r="E209" s="8" t="s">
        <v>334</v>
      </c>
      <c r="F209" s="8" t="s">
        <v>334</v>
      </c>
      <c r="M209" s="8">
        <v>4221.8</v>
      </c>
      <c r="N209" s="8">
        <v>0</v>
      </c>
    </row>
    <row r="210" spans="1:14">
      <c r="A210" s="8">
        <v>139537</v>
      </c>
      <c r="B210" s="8">
        <v>8733383</v>
      </c>
      <c r="C210" s="8" t="s">
        <v>229</v>
      </c>
      <c r="D210" s="8">
        <v>1</v>
      </c>
      <c r="E210" s="8" t="s">
        <v>334</v>
      </c>
      <c r="F210" s="8" t="s">
        <v>334</v>
      </c>
      <c r="M210" s="8">
        <v>7096.6</v>
      </c>
      <c r="N210" s="8">
        <v>0</v>
      </c>
    </row>
    <row r="211" spans="1:14">
      <c r="A211" s="8">
        <v>145804</v>
      </c>
      <c r="B211" s="8">
        <v>8733387</v>
      </c>
      <c r="C211" s="8" t="s">
        <v>230</v>
      </c>
      <c r="D211" s="8">
        <v>1</v>
      </c>
      <c r="E211" s="8" t="s">
        <v>334</v>
      </c>
      <c r="F211" s="8" t="s">
        <v>334</v>
      </c>
      <c r="M211" s="8">
        <v>10579.4</v>
      </c>
      <c r="N211" s="8">
        <v>0</v>
      </c>
    </row>
    <row r="212" spans="1:14">
      <c r="A212" s="8">
        <v>140499</v>
      </c>
      <c r="B212" s="8">
        <v>8735201</v>
      </c>
      <c r="C212" s="8" t="s">
        <v>231</v>
      </c>
      <c r="D212" s="8">
        <v>1</v>
      </c>
      <c r="E212" s="8" t="s">
        <v>334</v>
      </c>
      <c r="F212" s="8" t="s">
        <v>334</v>
      </c>
      <c r="M212" s="8">
        <v>8708.6</v>
      </c>
      <c r="N212" s="8">
        <v>0</v>
      </c>
    </row>
    <row r="213" spans="1:14">
      <c r="A213" s="8">
        <v>136332</v>
      </c>
      <c r="B213" s="8">
        <v>8735203</v>
      </c>
      <c r="C213" s="8" t="s">
        <v>232</v>
      </c>
      <c r="D213" s="8">
        <v>1</v>
      </c>
      <c r="E213" s="8" t="s">
        <v>334</v>
      </c>
      <c r="F213" s="8" t="s">
        <v>334</v>
      </c>
      <c r="M213" s="8">
        <v>5469.2</v>
      </c>
      <c r="N213" s="8">
        <v>0</v>
      </c>
    </row>
    <row r="214" spans="1:14">
      <c r="A214" s="8">
        <v>136339</v>
      </c>
      <c r="B214" s="8">
        <v>8735204</v>
      </c>
      <c r="C214" s="8" t="s">
        <v>233</v>
      </c>
      <c r="D214" s="8">
        <v>1</v>
      </c>
      <c r="E214" s="8" t="s">
        <v>334</v>
      </c>
      <c r="F214" s="8" t="s">
        <v>334</v>
      </c>
      <c r="M214" s="8">
        <v>7062.2</v>
      </c>
      <c r="N214" s="8">
        <v>0</v>
      </c>
    </row>
    <row r="215" spans="1:14">
      <c r="A215" s="8">
        <v>144537</v>
      </c>
      <c r="B215" s="8">
        <v>8735205</v>
      </c>
      <c r="C215" s="8" t="s">
        <v>234</v>
      </c>
      <c r="D215" s="8">
        <v>1</v>
      </c>
      <c r="E215" s="8" t="s">
        <v>334</v>
      </c>
      <c r="F215" s="8" t="s">
        <v>334</v>
      </c>
      <c r="M215" s="8">
        <v>10938.4</v>
      </c>
      <c r="N215" s="8">
        <v>0</v>
      </c>
    </row>
    <row r="216" spans="1:15">
      <c r="A216" s="8">
        <v>137867</v>
      </c>
      <c r="B216" s="8">
        <v>8734000</v>
      </c>
      <c r="C216" s="8" t="s">
        <v>235</v>
      </c>
      <c r="D216" s="8">
        <v>1</v>
      </c>
      <c r="E216" s="8" t="s">
        <v>334</v>
      </c>
      <c r="F216" s="8" t="s">
        <v>334</v>
      </c>
      <c r="M216" s="8">
        <v>77762</v>
      </c>
      <c r="N216" s="8">
        <v>0</v>
      </c>
      <c r="O216" s="8">
        <v>206793</v>
      </c>
    </row>
    <row r="217" spans="1:14">
      <c r="A217" s="8">
        <v>136677</v>
      </c>
      <c r="B217" s="8">
        <v>8734002</v>
      </c>
      <c r="C217" s="8" t="s">
        <v>237</v>
      </c>
      <c r="D217" s="8">
        <v>1</v>
      </c>
      <c r="E217" s="8" t="s">
        <v>334</v>
      </c>
      <c r="F217" s="8" t="s">
        <v>334</v>
      </c>
      <c r="M217" s="8">
        <v>69960</v>
      </c>
      <c r="N217" s="8">
        <v>0</v>
      </c>
    </row>
    <row r="218" spans="1:14">
      <c r="A218" s="8">
        <v>139272</v>
      </c>
      <c r="B218" s="8">
        <v>8734003</v>
      </c>
      <c r="C218" s="8" t="s">
        <v>238</v>
      </c>
      <c r="D218" s="8">
        <v>1</v>
      </c>
      <c r="E218" s="8" t="s">
        <v>334</v>
      </c>
      <c r="F218" s="8" t="s">
        <v>334</v>
      </c>
      <c r="M218" s="8">
        <v>50829.6</v>
      </c>
      <c r="N218" s="8">
        <v>0</v>
      </c>
    </row>
    <row r="219" spans="1:14">
      <c r="A219" s="8">
        <v>137826</v>
      </c>
      <c r="B219" s="8">
        <v>8734004</v>
      </c>
      <c r="C219" s="8" t="s">
        <v>239</v>
      </c>
      <c r="D219" s="8">
        <v>1</v>
      </c>
      <c r="E219" s="8" t="s">
        <v>334</v>
      </c>
      <c r="F219" s="8" t="s">
        <v>334</v>
      </c>
      <c r="M219" s="8">
        <v>48055</v>
      </c>
      <c r="N219" s="8">
        <v>0</v>
      </c>
    </row>
    <row r="220" spans="1:14">
      <c r="A220" s="8">
        <v>139401</v>
      </c>
      <c r="B220" s="8">
        <v>8734005</v>
      </c>
      <c r="C220" s="8" t="s">
        <v>240</v>
      </c>
      <c r="D220" s="8">
        <v>1</v>
      </c>
      <c r="E220" s="8" t="s">
        <v>334</v>
      </c>
      <c r="F220" s="8" t="s">
        <v>334</v>
      </c>
      <c r="M220" s="8">
        <v>30851.47</v>
      </c>
      <c r="N220" s="8">
        <v>0</v>
      </c>
    </row>
    <row r="221" spans="1:14">
      <c r="A221" s="8">
        <v>139408</v>
      </c>
      <c r="B221" s="8">
        <v>8734006</v>
      </c>
      <c r="C221" s="8" t="s">
        <v>241</v>
      </c>
      <c r="D221" s="8">
        <v>1</v>
      </c>
      <c r="E221" s="8" t="s">
        <v>334</v>
      </c>
      <c r="F221" s="8" t="s">
        <v>334</v>
      </c>
      <c r="M221" s="8">
        <v>51368.6</v>
      </c>
      <c r="N221" s="8">
        <v>0</v>
      </c>
    </row>
    <row r="222" spans="1:14">
      <c r="A222" s="8">
        <v>136580</v>
      </c>
      <c r="B222" s="8">
        <v>8734007</v>
      </c>
      <c r="C222" s="8" t="s">
        <v>242</v>
      </c>
      <c r="D222" s="8">
        <v>1</v>
      </c>
      <c r="E222" s="8" t="s">
        <v>334</v>
      </c>
      <c r="F222" s="8" t="s">
        <v>334</v>
      </c>
      <c r="M222" s="8">
        <v>32815</v>
      </c>
      <c r="N222" s="8">
        <v>0</v>
      </c>
    </row>
    <row r="223" spans="1:14">
      <c r="A223" s="8">
        <v>140265</v>
      </c>
      <c r="B223" s="8">
        <v>8734008</v>
      </c>
      <c r="C223" s="8" t="s">
        <v>243</v>
      </c>
      <c r="D223" s="8">
        <v>1</v>
      </c>
      <c r="E223" s="8" t="s">
        <v>334</v>
      </c>
      <c r="F223" s="8" t="s">
        <v>334</v>
      </c>
      <c r="M223" s="8">
        <v>27026</v>
      </c>
      <c r="N223" s="8">
        <v>0</v>
      </c>
    </row>
    <row r="224" spans="1:14">
      <c r="A224" s="8">
        <v>140881</v>
      </c>
      <c r="B224" s="8">
        <v>8734009</v>
      </c>
      <c r="C224" s="8" t="s">
        <v>244</v>
      </c>
      <c r="D224" s="8">
        <v>1</v>
      </c>
      <c r="E224" s="8" t="s">
        <v>334</v>
      </c>
      <c r="F224" s="8" t="s">
        <v>334</v>
      </c>
      <c r="M224" s="8">
        <v>7965</v>
      </c>
      <c r="N224" s="8">
        <v>0</v>
      </c>
    </row>
    <row r="225" spans="1:14">
      <c r="A225" s="8">
        <v>145034</v>
      </c>
      <c r="B225" s="8">
        <v>8734010</v>
      </c>
      <c r="C225" s="8" t="s">
        <v>245</v>
      </c>
      <c r="D225" s="8">
        <v>1</v>
      </c>
      <c r="E225" s="8" t="s">
        <v>334</v>
      </c>
      <c r="F225" s="8" t="s">
        <v>334</v>
      </c>
      <c r="M225" s="8">
        <v>-10304</v>
      </c>
      <c r="N225" s="8">
        <v>0</v>
      </c>
    </row>
    <row r="226" spans="1:14">
      <c r="A226" s="8">
        <v>142035</v>
      </c>
      <c r="B226" s="8">
        <v>8734011</v>
      </c>
      <c r="C226" s="8" t="s">
        <v>246</v>
      </c>
      <c r="D226" s="8">
        <v>1</v>
      </c>
      <c r="E226" s="8" t="s">
        <v>334</v>
      </c>
      <c r="F226" s="8" t="s">
        <v>334</v>
      </c>
      <c r="M226" s="8">
        <v>47399</v>
      </c>
      <c r="N226" s="8">
        <v>0</v>
      </c>
    </row>
    <row r="227" spans="1:14">
      <c r="A227" s="8">
        <v>143404</v>
      </c>
      <c r="B227" s="8">
        <v>8734012</v>
      </c>
      <c r="C227" s="8" t="s">
        <v>247</v>
      </c>
      <c r="D227" s="8">
        <v>1</v>
      </c>
      <c r="E227" s="8" t="s">
        <v>334</v>
      </c>
      <c r="F227" s="8" t="s">
        <v>334</v>
      </c>
      <c r="M227" s="8">
        <v>42480</v>
      </c>
      <c r="N227" s="8">
        <v>0</v>
      </c>
    </row>
    <row r="228" spans="1:14">
      <c r="A228" s="8">
        <v>146369</v>
      </c>
      <c r="B228" s="8">
        <v>8734014</v>
      </c>
      <c r="C228" s="8" t="s">
        <v>248</v>
      </c>
      <c r="D228" s="8">
        <v>1</v>
      </c>
      <c r="E228" s="8" t="s">
        <v>334</v>
      </c>
      <c r="F228" s="8" t="s">
        <v>334</v>
      </c>
      <c r="M228" s="8">
        <v>15658</v>
      </c>
      <c r="N228" s="8">
        <v>0</v>
      </c>
    </row>
    <row r="229" spans="1:14">
      <c r="A229" s="8">
        <v>136636</v>
      </c>
      <c r="B229" s="8">
        <v>8734027</v>
      </c>
      <c r="C229" s="8" t="s">
        <v>249</v>
      </c>
      <c r="D229" s="8">
        <v>1</v>
      </c>
      <c r="E229" s="8" t="s">
        <v>334</v>
      </c>
      <c r="F229" s="8" t="s">
        <v>334</v>
      </c>
      <c r="M229" s="8">
        <v>17743.2</v>
      </c>
      <c r="N229" s="8">
        <v>0</v>
      </c>
    </row>
    <row r="230" spans="1:14">
      <c r="A230" s="8">
        <v>148128</v>
      </c>
      <c r="B230" s="8">
        <v>8734028</v>
      </c>
      <c r="C230" s="8" t="s">
        <v>250</v>
      </c>
      <c r="D230" s="8">
        <v>1</v>
      </c>
      <c r="E230" s="8" t="s">
        <v>335</v>
      </c>
      <c r="F230" s="8" t="s">
        <v>334</v>
      </c>
      <c r="M230" s="8">
        <v>58633.71</v>
      </c>
      <c r="N230" s="8">
        <v>0</v>
      </c>
    </row>
    <row r="231" spans="1:14">
      <c r="A231" s="8">
        <v>136887</v>
      </c>
      <c r="B231" s="8">
        <v>8734029</v>
      </c>
      <c r="C231" s="8" t="s">
        <v>251</v>
      </c>
      <c r="D231" s="8">
        <v>1</v>
      </c>
      <c r="E231" s="8" t="s">
        <v>334</v>
      </c>
      <c r="F231" s="8" t="s">
        <v>334</v>
      </c>
      <c r="M231" s="8">
        <v>26444.2</v>
      </c>
      <c r="N231" s="8">
        <v>0</v>
      </c>
    </row>
    <row r="232" spans="1:14">
      <c r="A232" s="8">
        <v>136650</v>
      </c>
      <c r="B232" s="8">
        <v>8734031</v>
      </c>
      <c r="C232" s="8" t="s">
        <v>252</v>
      </c>
      <c r="D232" s="8">
        <v>1</v>
      </c>
      <c r="E232" s="8" t="s">
        <v>334</v>
      </c>
      <c r="F232" s="8" t="s">
        <v>334</v>
      </c>
      <c r="M232" s="8">
        <v>15607.38</v>
      </c>
      <c r="N232" s="8">
        <v>0</v>
      </c>
    </row>
    <row r="233" spans="1:14">
      <c r="A233" s="8">
        <v>137434</v>
      </c>
      <c r="B233" s="8">
        <v>8734038</v>
      </c>
      <c r="C233" s="8" t="s">
        <v>253</v>
      </c>
      <c r="D233" s="8">
        <v>1</v>
      </c>
      <c r="E233" s="8" t="s">
        <v>334</v>
      </c>
      <c r="F233" s="8" t="s">
        <v>334</v>
      </c>
      <c r="M233" s="8">
        <v>40090</v>
      </c>
      <c r="N233" s="8">
        <v>0</v>
      </c>
    </row>
    <row r="234" spans="1:14">
      <c r="A234" s="8">
        <v>137527</v>
      </c>
      <c r="B234" s="8">
        <v>8734040</v>
      </c>
      <c r="C234" s="8" t="s">
        <v>254</v>
      </c>
      <c r="D234" s="8">
        <v>1</v>
      </c>
      <c r="E234" s="8" t="s">
        <v>334</v>
      </c>
      <c r="F234" s="8" t="s">
        <v>334</v>
      </c>
      <c r="M234" s="8">
        <v>21255.96</v>
      </c>
      <c r="N234" s="8">
        <v>0</v>
      </c>
    </row>
    <row r="235" spans="1:14">
      <c r="A235" s="8">
        <v>138053</v>
      </c>
      <c r="B235" s="8">
        <v>8734051</v>
      </c>
      <c r="C235" s="8" t="s">
        <v>255</v>
      </c>
      <c r="D235" s="8">
        <v>1</v>
      </c>
      <c r="E235" s="8" t="s">
        <v>334</v>
      </c>
      <c r="F235" s="8" t="s">
        <v>334</v>
      </c>
      <c r="M235" s="8">
        <v>29178</v>
      </c>
      <c r="N235" s="8">
        <v>0</v>
      </c>
    </row>
    <row r="236" spans="1:14">
      <c r="A236" s="8">
        <v>137547</v>
      </c>
      <c r="B236" s="8">
        <v>8734055</v>
      </c>
      <c r="C236" s="8" t="s">
        <v>256</v>
      </c>
      <c r="D236" s="8">
        <v>1</v>
      </c>
      <c r="E236" s="8" t="s">
        <v>334</v>
      </c>
      <c r="F236" s="8" t="s">
        <v>334</v>
      </c>
      <c r="M236" s="8">
        <v>37386.6</v>
      </c>
      <c r="N236" s="8">
        <v>0</v>
      </c>
    </row>
    <row r="237" spans="1:14">
      <c r="A237" s="8">
        <v>137305</v>
      </c>
      <c r="B237" s="8">
        <v>8734064</v>
      </c>
      <c r="C237" s="8" t="s">
        <v>257</v>
      </c>
      <c r="D237" s="8">
        <v>1</v>
      </c>
      <c r="E237" s="8" t="s">
        <v>334</v>
      </c>
      <c r="F237" s="8" t="s">
        <v>334</v>
      </c>
      <c r="M237" s="8">
        <v>43011</v>
      </c>
      <c r="N237" s="8">
        <v>0</v>
      </c>
    </row>
    <row r="238" spans="1:14">
      <c r="A238" s="8">
        <v>137475</v>
      </c>
      <c r="B238" s="8">
        <v>8734503</v>
      </c>
      <c r="C238" s="8" t="s">
        <v>258</v>
      </c>
      <c r="D238" s="8">
        <v>1</v>
      </c>
      <c r="E238" s="8" t="s">
        <v>334</v>
      </c>
      <c r="F238" s="8" t="s">
        <v>334</v>
      </c>
      <c r="M238" s="8">
        <v>67968</v>
      </c>
      <c r="N238" s="8">
        <v>0</v>
      </c>
    </row>
    <row r="239" spans="1:14">
      <c r="A239" s="8">
        <v>137924</v>
      </c>
      <c r="B239" s="8">
        <v>8734602</v>
      </c>
      <c r="C239" s="8" t="s">
        <v>259</v>
      </c>
      <c r="D239" s="8">
        <v>1</v>
      </c>
      <c r="E239" s="8" t="s">
        <v>334</v>
      </c>
      <c r="F239" s="8" t="s">
        <v>334</v>
      </c>
      <c r="M239" s="8">
        <v>31803</v>
      </c>
      <c r="N239" s="8">
        <v>0</v>
      </c>
    </row>
    <row r="240" spans="1:14">
      <c r="A240" s="8">
        <v>137377</v>
      </c>
      <c r="B240" s="8">
        <v>8734603</v>
      </c>
      <c r="C240" s="8" t="s">
        <v>260</v>
      </c>
      <c r="D240" s="8">
        <v>1</v>
      </c>
      <c r="E240" s="8" t="s">
        <v>334</v>
      </c>
      <c r="F240" s="8" t="s">
        <v>334</v>
      </c>
      <c r="M240" s="8">
        <v>22683</v>
      </c>
      <c r="N240" s="8">
        <v>0</v>
      </c>
    </row>
    <row r="241" spans="1:14">
      <c r="A241" s="8">
        <v>137427</v>
      </c>
      <c r="B241" s="8">
        <v>8735401</v>
      </c>
      <c r="C241" s="8" t="s">
        <v>261</v>
      </c>
      <c r="D241" s="8">
        <v>1</v>
      </c>
      <c r="E241" s="8" t="s">
        <v>334</v>
      </c>
      <c r="F241" s="8" t="s">
        <v>334</v>
      </c>
      <c r="M241" s="8">
        <v>22196.2</v>
      </c>
      <c r="N241" s="8">
        <v>0</v>
      </c>
    </row>
    <row r="242" spans="1:14">
      <c r="A242" s="8">
        <v>136974</v>
      </c>
      <c r="B242" s="8">
        <v>8735403</v>
      </c>
      <c r="C242" s="8" t="s">
        <v>262</v>
      </c>
      <c r="D242" s="8">
        <v>1</v>
      </c>
      <c r="E242" s="8" t="s">
        <v>334</v>
      </c>
      <c r="F242" s="8" t="s">
        <v>334</v>
      </c>
      <c r="M242" s="8">
        <v>56344</v>
      </c>
      <c r="N242" s="8">
        <v>0</v>
      </c>
    </row>
    <row r="243" spans="1:14">
      <c r="A243" s="8">
        <v>136463</v>
      </c>
      <c r="B243" s="8">
        <v>8735406</v>
      </c>
      <c r="C243" s="8" t="s">
        <v>263</v>
      </c>
      <c r="D243" s="8">
        <v>1</v>
      </c>
      <c r="E243" s="8" t="s">
        <v>334</v>
      </c>
      <c r="F243" s="8" t="s">
        <v>335</v>
      </c>
      <c r="M243" s="8">
        <v>51056.16</v>
      </c>
      <c r="N243" s="8">
        <v>0</v>
      </c>
    </row>
    <row r="244" spans="1:14">
      <c r="A244" s="8">
        <v>136775</v>
      </c>
      <c r="B244" s="8">
        <v>8735408</v>
      </c>
      <c r="C244" s="8" t="s">
        <v>264</v>
      </c>
      <c r="D244" s="8">
        <v>1</v>
      </c>
      <c r="E244" s="8" t="s">
        <v>334</v>
      </c>
      <c r="F244" s="8" t="s">
        <v>334</v>
      </c>
      <c r="M244" s="8">
        <v>42214</v>
      </c>
      <c r="N244" s="8">
        <v>0</v>
      </c>
    </row>
    <row r="245" spans="1:14">
      <c r="A245" s="8">
        <v>136992</v>
      </c>
      <c r="B245" s="8">
        <v>8735411</v>
      </c>
      <c r="C245" s="8" t="s">
        <v>265</v>
      </c>
      <c r="D245" s="8">
        <v>1</v>
      </c>
      <c r="E245" s="8" t="s">
        <v>334</v>
      </c>
      <c r="F245" s="8" t="s">
        <v>334</v>
      </c>
      <c r="M245" s="8">
        <v>52834</v>
      </c>
      <c r="N245" s="8">
        <v>0</v>
      </c>
    </row>
    <row r="246" spans="1:14">
      <c r="A246" s="8">
        <v>137248</v>
      </c>
      <c r="B246" s="8">
        <v>8735412</v>
      </c>
      <c r="C246" s="8" t="s">
        <v>266</v>
      </c>
      <c r="D246" s="8">
        <v>1</v>
      </c>
      <c r="E246" s="8" t="s">
        <v>334</v>
      </c>
      <c r="F246" s="8" t="s">
        <v>334</v>
      </c>
      <c r="M246" s="8">
        <v>31337</v>
      </c>
      <c r="N246" s="8">
        <v>0</v>
      </c>
    </row>
    <row r="247" spans="1:14">
      <c r="A247" s="8">
        <v>136610</v>
      </c>
      <c r="B247" s="8">
        <v>8735415</v>
      </c>
      <c r="C247" s="8" t="s">
        <v>267</v>
      </c>
      <c r="D247" s="8">
        <v>1</v>
      </c>
      <c r="E247" s="8" t="s">
        <v>334</v>
      </c>
      <c r="F247" s="8" t="s">
        <v>334</v>
      </c>
      <c r="M247" s="8">
        <v>46462</v>
      </c>
      <c r="N247" s="8">
        <v>0</v>
      </c>
    </row>
    <row r="248" spans="1:14">
      <c r="A248" s="8">
        <v>136442</v>
      </c>
      <c r="B248" s="8">
        <v>8735416</v>
      </c>
      <c r="C248" s="8" t="s">
        <v>268</v>
      </c>
      <c r="D248" s="8">
        <v>1</v>
      </c>
      <c r="E248" s="8" t="s">
        <v>334</v>
      </c>
      <c r="F248" s="8" t="s">
        <v>334</v>
      </c>
      <c r="M248" s="8">
        <v>37170</v>
      </c>
      <c r="N248" s="8">
        <v>0</v>
      </c>
    </row>
    <row r="249" spans="1:14">
      <c r="A249" s="8">
        <v>138177</v>
      </c>
      <c r="B249" s="8">
        <v>8734045</v>
      </c>
      <c r="C249" s="8" t="s">
        <v>269</v>
      </c>
      <c r="D249" s="8">
        <v>1</v>
      </c>
      <c r="E249" s="8" t="s">
        <v>334</v>
      </c>
      <c r="F249" s="8" t="s">
        <v>334</v>
      </c>
      <c r="M249" s="8">
        <v>28577.78</v>
      </c>
      <c r="N249" s="8">
        <v>0</v>
      </c>
    </row>
    <row r="250" spans="1:14">
      <c r="A250" s="8">
        <v>873123</v>
      </c>
      <c r="B250" s="8">
        <v>8730123</v>
      </c>
      <c r="C250" s="8" t="s">
        <v>495</v>
      </c>
      <c r="D250" s="8">
        <v>0.58333333333333337</v>
      </c>
      <c r="E250" s="8" t="s">
        <v>335</v>
      </c>
      <c r="F250" s="8" t="s">
        <v>334</v>
      </c>
      <c r="M250" s="8">
        <v>0</v>
      </c>
      <c r="N250" s="8">
        <v>0</v>
      </c>
    </row>
    <row r="251" spans="1:6">
      <c r="A251" s="8" t="s">
        <v>326</v>
      </c>
      <c r="B251" s="8" t="s">
        <v>326</v>
      </c>
      <c r="C251" s="8" t="s">
        <v>326</v>
      </c>
      <c r="D251" s="8">
        <v>1</v>
      </c>
      <c r="E251" s="8" t="s">
        <v>334</v>
      </c>
      <c r="F251" s="8" t="s">
        <v>334</v>
      </c>
    </row>
    <row r="252" spans="1:6">
      <c r="A252" s="8" t="s">
        <v>326</v>
      </c>
      <c r="B252" s="8" t="s">
        <v>326</v>
      </c>
      <c r="C252" s="8" t="s">
        <v>326</v>
      </c>
      <c r="D252" s="8">
        <v>1</v>
      </c>
      <c r="E252" s="8" t="s">
        <v>334</v>
      </c>
      <c r="F252" s="8" t="s">
        <v>334</v>
      </c>
    </row>
    <row r="253" spans="1:6">
      <c r="A253" s="8" t="s">
        <v>326</v>
      </c>
      <c r="B253" s="8" t="s">
        <v>326</v>
      </c>
      <c r="C253" s="8" t="s">
        <v>326</v>
      </c>
      <c r="D253" s="8">
        <v>1</v>
      </c>
      <c r="E253" s="8" t="s">
        <v>334</v>
      </c>
      <c r="F253" s="8" t="s">
        <v>334</v>
      </c>
    </row>
    <row r="254" spans="1:6">
      <c r="A254" s="8" t="s">
        <v>326</v>
      </c>
      <c r="B254" s="8" t="s">
        <v>326</v>
      </c>
      <c r="C254" s="8" t="s">
        <v>326</v>
      </c>
      <c r="D254" s="8">
        <v>1</v>
      </c>
      <c r="E254" s="8" t="s">
        <v>334</v>
      </c>
      <c r="F254" s="8" t="s">
        <v>334</v>
      </c>
    </row>
    <row r="255" spans="1:6">
      <c r="A255" s="8" t="s">
        <v>326</v>
      </c>
      <c r="B255" s="8" t="s">
        <v>326</v>
      </c>
      <c r="C255" s="8" t="s">
        <v>326</v>
      </c>
      <c r="D255" s="8">
        <v>1</v>
      </c>
      <c r="E255" s="8" t="s">
        <v>334</v>
      </c>
      <c r="F255" s="8" t="s">
        <v>334</v>
      </c>
    </row>
    <row r="256" spans="1:6">
      <c r="A256" s="8" t="s">
        <v>326</v>
      </c>
      <c r="B256" s="8" t="s">
        <v>326</v>
      </c>
      <c r="C256" s="8" t="s">
        <v>326</v>
      </c>
      <c r="D256" s="8">
        <v>1</v>
      </c>
      <c r="E256" s="8" t="s">
        <v>334</v>
      </c>
      <c r="F256" s="8" t="s">
        <v>334</v>
      </c>
    </row>
    <row r="257" spans="1:6">
      <c r="A257" s="8" t="s">
        <v>326</v>
      </c>
      <c r="B257" s="8" t="s">
        <v>326</v>
      </c>
      <c r="C257" s="8" t="s">
        <v>326</v>
      </c>
      <c r="D257" s="8">
        <v>1</v>
      </c>
      <c r="E257" s="8" t="s">
        <v>334</v>
      </c>
      <c r="F257" s="8" t="s">
        <v>334</v>
      </c>
    </row>
    <row r="258" spans="1:6">
      <c r="A258" s="8" t="s">
        <v>326</v>
      </c>
      <c r="B258" s="8" t="s">
        <v>326</v>
      </c>
      <c r="C258" s="8" t="s">
        <v>326</v>
      </c>
      <c r="D258" s="8">
        <v>1</v>
      </c>
      <c r="E258" s="8" t="s">
        <v>334</v>
      </c>
      <c r="F258" s="8" t="s">
        <v>334</v>
      </c>
    </row>
    <row r="259" spans="1:6">
      <c r="A259" s="8" t="s">
        <v>326</v>
      </c>
      <c r="B259" s="8" t="s">
        <v>326</v>
      </c>
      <c r="C259" s="8" t="s">
        <v>326</v>
      </c>
      <c r="D259" s="8">
        <v>1</v>
      </c>
      <c r="E259" s="8" t="s">
        <v>334</v>
      </c>
      <c r="F259" s="8" t="s">
        <v>334</v>
      </c>
    </row>
    <row r="260" spans="1:6">
      <c r="A260" s="8" t="s">
        <v>326</v>
      </c>
      <c r="B260" s="8" t="s">
        <v>326</v>
      </c>
      <c r="C260" s="8" t="s">
        <v>326</v>
      </c>
      <c r="D260" s="8">
        <v>1</v>
      </c>
      <c r="E260" s="8" t="s">
        <v>334</v>
      </c>
      <c r="F260" s="8" t="s">
        <v>334</v>
      </c>
    </row>
    <row r="261" spans="1:6">
      <c r="A261" s="8" t="s">
        <v>326</v>
      </c>
      <c r="B261" s="8" t="s">
        <v>326</v>
      </c>
      <c r="C261" s="8" t="s">
        <v>326</v>
      </c>
      <c r="D261" s="8">
        <v>1</v>
      </c>
      <c r="E261" s="8" t="s">
        <v>334</v>
      </c>
      <c r="F261" s="8" t="s">
        <v>334</v>
      </c>
    </row>
    <row r="262" spans="1:6">
      <c r="A262" s="8" t="s">
        <v>326</v>
      </c>
      <c r="B262" s="8" t="s">
        <v>326</v>
      </c>
      <c r="C262" s="8" t="s">
        <v>326</v>
      </c>
      <c r="D262" s="8">
        <v>1</v>
      </c>
      <c r="E262" s="8" t="s">
        <v>334</v>
      </c>
      <c r="F262" s="8" t="s">
        <v>334</v>
      </c>
    </row>
    <row r="263" spans="1:6">
      <c r="A263" s="8" t="s">
        <v>326</v>
      </c>
      <c r="B263" s="8" t="s">
        <v>326</v>
      </c>
      <c r="C263" s="8" t="s">
        <v>326</v>
      </c>
      <c r="D263" s="8">
        <v>1</v>
      </c>
      <c r="E263" s="8" t="s">
        <v>334</v>
      </c>
      <c r="F263" s="8" t="s">
        <v>334</v>
      </c>
    </row>
    <row r="264" spans="1:6">
      <c r="A264" s="8" t="s">
        <v>326</v>
      </c>
      <c r="B264" s="8" t="s">
        <v>326</v>
      </c>
      <c r="C264" s="8" t="s">
        <v>326</v>
      </c>
      <c r="D264" s="8">
        <v>1</v>
      </c>
      <c r="E264" s="8" t="s">
        <v>334</v>
      </c>
      <c r="F264" s="8" t="s">
        <v>334</v>
      </c>
    </row>
    <row r="265" spans="1:6">
      <c r="A265" s="8" t="s">
        <v>326</v>
      </c>
      <c r="B265" s="8" t="s">
        <v>326</v>
      </c>
      <c r="C265" s="8" t="s">
        <v>326</v>
      </c>
      <c r="D265" s="8">
        <v>1</v>
      </c>
      <c r="E265" s="8" t="s">
        <v>334</v>
      </c>
      <c r="F265" s="8" t="s">
        <v>334</v>
      </c>
    </row>
    <row r="266" spans="1:6">
      <c r="A266" s="8" t="s">
        <v>326</v>
      </c>
      <c r="B266" s="8" t="s">
        <v>326</v>
      </c>
      <c r="C266" s="8" t="s">
        <v>326</v>
      </c>
      <c r="D266" s="8">
        <v>1</v>
      </c>
      <c r="E266" s="8" t="s">
        <v>334</v>
      </c>
      <c r="F266" s="8" t="s">
        <v>334</v>
      </c>
    </row>
    <row r="267" spans="1:6">
      <c r="A267" s="8" t="s">
        <v>326</v>
      </c>
      <c r="B267" s="8" t="s">
        <v>326</v>
      </c>
      <c r="C267" s="8" t="s">
        <v>326</v>
      </c>
      <c r="D267" s="8">
        <v>1</v>
      </c>
      <c r="E267" s="8" t="s">
        <v>334</v>
      </c>
      <c r="F267" s="8" t="s">
        <v>334</v>
      </c>
    </row>
    <row r="268" spans="1:6">
      <c r="A268" s="8" t="s">
        <v>326</v>
      </c>
      <c r="B268" s="8" t="s">
        <v>326</v>
      </c>
      <c r="C268" s="8" t="s">
        <v>326</v>
      </c>
      <c r="D268" s="8">
        <v>1</v>
      </c>
      <c r="E268" s="8" t="s">
        <v>334</v>
      </c>
      <c r="F268" s="8" t="s">
        <v>334</v>
      </c>
    </row>
    <row r="269" spans="1:6">
      <c r="A269" s="8" t="s">
        <v>326</v>
      </c>
      <c r="B269" s="8" t="s">
        <v>326</v>
      </c>
      <c r="C269" s="8" t="s">
        <v>326</v>
      </c>
      <c r="D269" s="8">
        <v>1</v>
      </c>
      <c r="E269" s="8" t="s">
        <v>334</v>
      </c>
      <c r="F269" s="8" t="s">
        <v>334</v>
      </c>
    </row>
    <row r="270" spans="1:6">
      <c r="A270" s="8" t="s">
        <v>326</v>
      </c>
      <c r="B270" s="8" t="s">
        <v>326</v>
      </c>
      <c r="C270" s="8" t="s">
        <v>326</v>
      </c>
      <c r="D270" s="8">
        <v>1</v>
      </c>
      <c r="E270" s="8" t="s">
        <v>334</v>
      </c>
      <c r="F270" s="8" t="s">
        <v>334</v>
      </c>
    </row>
    <row r="271" spans="1:6">
      <c r="A271" s="8" t="s">
        <v>326</v>
      </c>
      <c r="B271" s="8" t="s">
        <v>326</v>
      </c>
      <c r="C271" s="8" t="s">
        <v>326</v>
      </c>
      <c r="D271" s="8">
        <v>1</v>
      </c>
      <c r="E271" s="8" t="s">
        <v>334</v>
      </c>
      <c r="F271" s="8" t="s">
        <v>334</v>
      </c>
    </row>
    <row r="272" spans="1:6">
      <c r="A272" s="8" t="s">
        <v>326</v>
      </c>
      <c r="B272" s="8" t="s">
        <v>326</v>
      </c>
      <c r="C272" s="8" t="s">
        <v>326</v>
      </c>
      <c r="D272" s="8">
        <v>1</v>
      </c>
      <c r="E272" s="8" t="s">
        <v>334</v>
      </c>
      <c r="F272" s="8" t="s">
        <v>334</v>
      </c>
    </row>
    <row r="273" spans="1:6">
      <c r="A273" s="8" t="s">
        <v>326</v>
      </c>
      <c r="B273" s="8" t="s">
        <v>326</v>
      </c>
      <c r="C273" s="8" t="s">
        <v>326</v>
      </c>
      <c r="D273" s="8">
        <v>1</v>
      </c>
      <c r="E273" s="8" t="s">
        <v>334</v>
      </c>
      <c r="F273" s="8" t="s">
        <v>334</v>
      </c>
    </row>
    <row r="274" spans="1:6">
      <c r="A274" s="8" t="s">
        <v>326</v>
      </c>
      <c r="B274" s="8" t="s">
        <v>326</v>
      </c>
      <c r="C274" s="8" t="s">
        <v>326</v>
      </c>
      <c r="D274" s="8">
        <v>1</v>
      </c>
      <c r="E274" s="8" t="s">
        <v>334</v>
      </c>
      <c r="F274" s="8" t="s">
        <v>334</v>
      </c>
    </row>
    <row r="275" spans="1:6">
      <c r="A275" s="8" t="s">
        <v>326</v>
      </c>
      <c r="B275" s="8" t="s">
        <v>326</v>
      </c>
      <c r="C275" s="8" t="s">
        <v>326</v>
      </c>
      <c r="D275" s="8">
        <v>1</v>
      </c>
      <c r="E275" s="8" t="s">
        <v>334</v>
      </c>
      <c r="F275" s="8" t="s">
        <v>334</v>
      </c>
    </row>
    <row r="276" spans="1:6">
      <c r="A276" s="8" t="s">
        <v>326</v>
      </c>
      <c r="B276" s="8" t="s">
        <v>326</v>
      </c>
      <c r="C276" s="8" t="s">
        <v>326</v>
      </c>
      <c r="D276" s="8">
        <v>1</v>
      </c>
      <c r="E276" s="8" t="s">
        <v>334</v>
      </c>
      <c r="F276" s="8" t="s">
        <v>334</v>
      </c>
    </row>
    <row r="277" spans="1:6">
      <c r="A277" s="8" t="s">
        <v>326</v>
      </c>
      <c r="B277" s="8" t="s">
        <v>326</v>
      </c>
      <c r="C277" s="8" t="s">
        <v>326</v>
      </c>
      <c r="D277" s="8">
        <v>1</v>
      </c>
      <c r="E277" s="8" t="s">
        <v>334</v>
      </c>
      <c r="F277" s="8" t="s">
        <v>334</v>
      </c>
    </row>
    <row r="278" spans="1:6">
      <c r="A278" s="8" t="s">
        <v>326</v>
      </c>
      <c r="B278" s="8" t="s">
        <v>326</v>
      </c>
      <c r="C278" s="8" t="s">
        <v>326</v>
      </c>
      <c r="D278" s="8">
        <v>1</v>
      </c>
      <c r="E278" s="8" t="s">
        <v>334</v>
      </c>
      <c r="F278" s="8" t="s">
        <v>334</v>
      </c>
    </row>
    <row r="279" spans="1:6">
      <c r="A279" s="8" t="s">
        <v>326</v>
      </c>
      <c r="B279" s="8" t="s">
        <v>326</v>
      </c>
      <c r="C279" s="8" t="s">
        <v>326</v>
      </c>
      <c r="D279" s="8">
        <v>1</v>
      </c>
      <c r="E279" s="8" t="s">
        <v>334</v>
      </c>
      <c r="F279" s="8" t="s">
        <v>334</v>
      </c>
    </row>
    <row r="280" spans="1:6">
      <c r="A280" s="8" t="s">
        <v>326</v>
      </c>
      <c r="B280" s="8" t="s">
        <v>326</v>
      </c>
      <c r="C280" s="8" t="s">
        <v>326</v>
      </c>
      <c r="D280" s="8">
        <v>1</v>
      </c>
      <c r="E280" s="8" t="s">
        <v>334</v>
      </c>
      <c r="F280" s="8" t="s">
        <v>334</v>
      </c>
    </row>
    <row r="281" spans="1:6">
      <c r="A281" s="8" t="s">
        <v>326</v>
      </c>
      <c r="B281" s="8" t="s">
        <v>326</v>
      </c>
      <c r="C281" s="8" t="s">
        <v>326</v>
      </c>
      <c r="D281" s="8">
        <v>1</v>
      </c>
      <c r="E281" s="8" t="s">
        <v>334</v>
      </c>
      <c r="F281" s="8" t="s">
        <v>334</v>
      </c>
    </row>
    <row r="282" spans="1:6">
      <c r="A282" s="8" t="s">
        <v>326</v>
      </c>
      <c r="B282" s="8" t="s">
        <v>326</v>
      </c>
      <c r="C282" s="8" t="s">
        <v>326</v>
      </c>
      <c r="D282" s="8">
        <v>1</v>
      </c>
      <c r="E282" s="8" t="s">
        <v>334</v>
      </c>
      <c r="F282" s="8" t="s">
        <v>334</v>
      </c>
    </row>
    <row r="283" spans="1:6">
      <c r="A283" s="8" t="s">
        <v>326</v>
      </c>
      <c r="B283" s="8" t="s">
        <v>326</v>
      </c>
      <c r="C283" s="8" t="s">
        <v>326</v>
      </c>
      <c r="D283" s="8">
        <v>1</v>
      </c>
      <c r="E283" s="8" t="s">
        <v>334</v>
      </c>
      <c r="F283" s="8" t="s">
        <v>334</v>
      </c>
    </row>
    <row r="284" spans="1:6">
      <c r="A284" s="8" t="s">
        <v>326</v>
      </c>
      <c r="B284" s="8" t="s">
        <v>326</v>
      </c>
      <c r="C284" s="8" t="s">
        <v>326</v>
      </c>
      <c r="D284" s="8">
        <v>1</v>
      </c>
      <c r="E284" s="8" t="s">
        <v>334</v>
      </c>
      <c r="F284" s="8" t="s">
        <v>334</v>
      </c>
    </row>
    <row r="285" spans="1:6">
      <c r="A285" s="8" t="s">
        <v>326</v>
      </c>
      <c r="B285" s="8" t="s">
        <v>326</v>
      </c>
      <c r="C285" s="8" t="s">
        <v>326</v>
      </c>
      <c r="D285" s="8">
        <v>1</v>
      </c>
      <c r="E285" s="8" t="s">
        <v>334</v>
      </c>
      <c r="F285" s="8" t="s">
        <v>334</v>
      </c>
    </row>
    <row r="286" spans="1:6">
      <c r="A286" s="8" t="s">
        <v>326</v>
      </c>
      <c r="B286" s="8" t="s">
        <v>326</v>
      </c>
      <c r="C286" s="8" t="s">
        <v>326</v>
      </c>
      <c r="D286" s="8">
        <v>1</v>
      </c>
      <c r="E286" s="8" t="s">
        <v>334</v>
      </c>
      <c r="F286" s="8" t="s">
        <v>334</v>
      </c>
    </row>
  </sheetData>
  <pageMargins left="0.7" right="0.7" top="0.75" bottom="0.75" header="0.3" footer="0.3"/>
  <headerFooter scaleWithDoc="1" alignWithMargins="0" differentFirst="0" differentOddEven="0"/>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0"/>
  <dimension ref="A2:I249"/>
  <sheetViews>
    <sheetView view="normal" workbookViewId="0">
      <selection pane="topLeft" activeCell="L11" sqref="L11"/>
    </sheetView>
  </sheetViews>
  <sheetFormatPr defaultColWidth="8.7109375" defaultRowHeight="14.25"/>
  <cols>
    <col min="1" max="2" width="8.75390625" style="8" customWidth="1"/>
    <col min="3" max="3" width="65.625" style="8" bestFit="1" customWidth="1"/>
    <col min="4" max="4" width="13.125" style="8" customWidth="1"/>
    <col min="5" max="5" width="13.375" style="8" customWidth="1"/>
    <col min="6" max="6" width="3.875" style="8" customWidth="1"/>
    <col min="7" max="9" width="13.125" style="8" customWidth="1"/>
    <col min="10" max="16384" width="8.75390625" style="8" customWidth="1"/>
  </cols>
  <sheetData>
    <row r="2" spans="5:9" ht="15">
      <c r="E2" s="517">
        <v>4600287.154</v>
      </c>
      <c r="I2" s="517">
        <v>4600287.154</v>
      </c>
    </row>
    <row r="3" spans="1:9" ht="85.5">
      <c r="A3" s="518" t="s">
        <v>326</v>
      </c>
      <c r="B3" s="518" t="s">
        <v>326</v>
      </c>
      <c r="C3" s="492" t="s">
        <v>326</v>
      </c>
      <c r="D3" s="519" t="s">
        <v>639</v>
      </c>
      <c r="E3" s="519" t="s">
        <v>640</v>
      </c>
      <c r="G3" s="519" t="s">
        <v>641</v>
      </c>
      <c r="H3" s="519" t="s">
        <v>642</v>
      </c>
      <c r="I3" s="519" t="s">
        <v>643</v>
      </c>
    </row>
    <row r="4" spans="1:9" ht="15">
      <c r="A4" s="755" t="s">
        <v>16</v>
      </c>
      <c r="B4" s="756"/>
      <c r="C4" s="757"/>
      <c r="D4" s="517">
        <v>4667181.99</v>
      </c>
      <c r="E4" s="517">
        <v>-66894.83600000001</v>
      </c>
      <c r="G4" s="517">
        <v>-87542.736000000019</v>
      </c>
      <c r="H4" s="517">
        <v>20647.900000000009</v>
      </c>
      <c r="I4" s="517">
        <v>4687829.89</v>
      </c>
    </row>
    <row r="5" spans="1:9">
      <c r="A5" s="520">
        <v>136802</v>
      </c>
      <c r="B5" s="520">
        <v>8732000</v>
      </c>
      <c r="C5" s="521" t="s">
        <v>24</v>
      </c>
      <c r="D5" s="522">
        <v>5939.2</v>
      </c>
      <c r="E5" s="522">
        <v>-1043.8200000000015</v>
      </c>
      <c r="G5" s="522">
        <v>-1043.8200000000015</v>
      </c>
      <c r="H5" s="522">
        <v>0</v>
      </c>
      <c r="I5" s="522">
        <v>5939.2</v>
      </c>
    </row>
    <row r="6" spans="1:9">
      <c r="A6" s="520">
        <v>136814</v>
      </c>
      <c r="B6" s="520">
        <v>8732001</v>
      </c>
      <c r="C6" s="521" t="s">
        <v>26</v>
      </c>
      <c r="D6" s="522">
        <v>34048</v>
      </c>
      <c r="E6" s="522">
        <v>-532</v>
      </c>
      <c r="G6" s="522">
        <v>-532</v>
      </c>
      <c r="H6" s="522">
        <v>0</v>
      </c>
      <c r="I6" s="522">
        <v>34048</v>
      </c>
    </row>
    <row r="7" spans="1:9">
      <c r="A7" s="520">
        <v>110602</v>
      </c>
      <c r="B7" s="520">
        <v>8732002</v>
      </c>
      <c r="C7" s="521" t="s">
        <v>27</v>
      </c>
      <c r="D7" s="522">
        <v>24700.5</v>
      </c>
      <c r="E7" s="522">
        <v>6971.2599999999984</v>
      </c>
      <c r="G7" s="522">
        <v>5047.7599999999984</v>
      </c>
      <c r="H7" s="522">
        <v>1923.5</v>
      </c>
      <c r="I7" s="522">
        <v>26624</v>
      </c>
    </row>
    <row r="8" spans="1:9">
      <c r="A8" s="520">
        <v>110603</v>
      </c>
      <c r="B8" s="520">
        <v>8732004</v>
      </c>
      <c r="C8" s="521" t="s">
        <v>28</v>
      </c>
      <c r="D8" s="522">
        <v>18962</v>
      </c>
      <c r="E8" s="522">
        <v>-304</v>
      </c>
      <c r="G8" s="522">
        <v>-304</v>
      </c>
      <c r="H8" s="522">
        <v>0</v>
      </c>
      <c r="I8" s="522">
        <v>18962</v>
      </c>
    </row>
    <row r="9" spans="1:9">
      <c r="A9" s="520">
        <v>110604</v>
      </c>
      <c r="B9" s="520">
        <v>8732006</v>
      </c>
      <c r="C9" s="521" t="s">
        <v>29</v>
      </c>
      <c r="D9" s="522">
        <v>65536</v>
      </c>
      <c r="E9" s="522">
        <v>-3820.4700000000012</v>
      </c>
      <c r="G9" s="522">
        <v>-3820.4700000000012</v>
      </c>
      <c r="H9" s="522">
        <v>0</v>
      </c>
      <c r="I9" s="522">
        <v>65536</v>
      </c>
    </row>
    <row r="10" spans="1:9">
      <c r="A10" s="520">
        <v>110606</v>
      </c>
      <c r="B10" s="520">
        <v>8732010</v>
      </c>
      <c r="C10" s="521" t="s">
        <v>30</v>
      </c>
      <c r="D10" s="522">
        <v>12475</v>
      </c>
      <c r="E10" s="522">
        <v>-200</v>
      </c>
      <c r="G10" s="522">
        <v>-200</v>
      </c>
      <c r="H10" s="522">
        <v>0</v>
      </c>
      <c r="I10" s="522">
        <v>12475</v>
      </c>
    </row>
    <row r="11" spans="1:9">
      <c r="A11" s="520">
        <v>110607</v>
      </c>
      <c r="B11" s="520">
        <v>8732011</v>
      </c>
      <c r="C11" s="521" t="s">
        <v>31</v>
      </c>
      <c r="D11" s="522">
        <v>10853.25</v>
      </c>
      <c r="E11" s="522">
        <v>-174</v>
      </c>
      <c r="G11" s="522">
        <v>-174</v>
      </c>
      <c r="H11" s="522">
        <v>0</v>
      </c>
      <c r="I11" s="522">
        <v>10853.25</v>
      </c>
    </row>
    <row r="12" spans="1:9">
      <c r="A12" s="520">
        <v>110608</v>
      </c>
      <c r="B12" s="520">
        <v>8732012</v>
      </c>
      <c r="C12" s="521" t="s">
        <v>32</v>
      </c>
      <c r="D12" s="522">
        <v>16217.5</v>
      </c>
      <c r="E12" s="522">
        <v>-260</v>
      </c>
      <c r="G12" s="522">
        <v>-260</v>
      </c>
      <c r="H12" s="522">
        <v>0</v>
      </c>
      <c r="I12" s="522">
        <v>16217.5</v>
      </c>
    </row>
    <row r="13" spans="1:9">
      <c r="A13" s="520">
        <v>110611</v>
      </c>
      <c r="B13" s="520">
        <v>8732016</v>
      </c>
      <c r="C13" s="521" t="s">
        <v>33</v>
      </c>
      <c r="D13" s="522">
        <v>12100.75</v>
      </c>
      <c r="E13" s="522">
        <v>-194</v>
      </c>
      <c r="G13" s="522">
        <v>-194</v>
      </c>
      <c r="H13" s="522">
        <v>0</v>
      </c>
      <c r="I13" s="522">
        <v>12100.75</v>
      </c>
    </row>
    <row r="14" spans="1:9">
      <c r="A14" s="520">
        <v>110612</v>
      </c>
      <c r="B14" s="520">
        <v>8732018</v>
      </c>
      <c r="C14" s="521" t="s">
        <v>34</v>
      </c>
      <c r="D14" s="522">
        <v>20334.25</v>
      </c>
      <c r="E14" s="522">
        <v>-326</v>
      </c>
      <c r="G14" s="522">
        <v>-326</v>
      </c>
      <c r="H14" s="522">
        <v>0</v>
      </c>
      <c r="I14" s="522">
        <v>20334.25</v>
      </c>
    </row>
    <row r="15" spans="1:9">
      <c r="A15" s="520">
        <v>110614</v>
      </c>
      <c r="B15" s="520">
        <v>8732028</v>
      </c>
      <c r="C15" s="521" t="s">
        <v>35</v>
      </c>
      <c r="D15" s="522">
        <v>49408</v>
      </c>
      <c r="E15" s="522">
        <v>-772</v>
      </c>
      <c r="G15" s="522">
        <v>-772</v>
      </c>
      <c r="H15" s="522">
        <v>0</v>
      </c>
      <c r="I15" s="522">
        <v>49408</v>
      </c>
    </row>
    <row r="16" spans="1:9">
      <c r="A16" s="520">
        <v>110615</v>
      </c>
      <c r="B16" s="520">
        <v>8732029</v>
      </c>
      <c r="C16" s="521" t="s">
        <v>36</v>
      </c>
      <c r="D16" s="522">
        <v>23827.25</v>
      </c>
      <c r="E16" s="522">
        <v>-17242.67</v>
      </c>
      <c r="G16" s="522">
        <v>-17242.67</v>
      </c>
      <c r="H16" s="522">
        <v>0</v>
      </c>
      <c r="I16" s="522">
        <v>23827.25</v>
      </c>
    </row>
    <row r="17" spans="1:9">
      <c r="A17" s="520">
        <v>110616</v>
      </c>
      <c r="B17" s="520">
        <v>8732031</v>
      </c>
      <c r="C17" s="521" t="s">
        <v>37</v>
      </c>
      <c r="D17" s="522">
        <v>20958</v>
      </c>
      <c r="E17" s="522">
        <v>-336</v>
      </c>
      <c r="G17" s="522">
        <v>-336</v>
      </c>
      <c r="H17" s="522">
        <v>0</v>
      </c>
      <c r="I17" s="522">
        <v>20958</v>
      </c>
    </row>
    <row r="18" spans="1:9">
      <c r="A18" s="520">
        <v>110617</v>
      </c>
      <c r="B18" s="520">
        <v>8732033</v>
      </c>
      <c r="C18" s="521" t="s">
        <v>38</v>
      </c>
      <c r="D18" s="522">
        <v>49725</v>
      </c>
      <c r="E18" s="522">
        <v>-270</v>
      </c>
      <c r="G18" s="522">
        <v>-465</v>
      </c>
      <c r="H18" s="522">
        <v>195</v>
      </c>
      <c r="I18" s="522">
        <v>49920</v>
      </c>
    </row>
    <row r="19" spans="1:9">
      <c r="A19" s="520">
        <v>110620</v>
      </c>
      <c r="B19" s="520">
        <v>8732046</v>
      </c>
      <c r="C19" s="521" t="s">
        <v>39</v>
      </c>
      <c r="D19" s="522">
        <v>35584</v>
      </c>
      <c r="E19" s="522">
        <v>-556</v>
      </c>
      <c r="G19" s="522">
        <v>-556</v>
      </c>
      <c r="H19" s="522">
        <v>0</v>
      </c>
      <c r="I19" s="522">
        <v>35584</v>
      </c>
    </row>
    <row r="20" spans="1:9">
      <c r="A20" s="520">
        <v>110621</v>
      </c>
      <c r="B20" s="520">
        <v>8732048</v>
      </c>
      <c r="C20" s="521" t="s">
        <v>40</v>
      </c>
      <c r="D20" s="522">
        <v>29952</v>
      </c>
      <c r="E20" s="522">
        <v>80940</v>
      </c>
      <c r="G20" s="522">
        <v>40236</v>
      </c>
      <c r="H20" s="522">
        <v>40704</v>
      </c>
      <c r="I20" s="522">
        <v>70656</v>
      </c>
    </row>
    <row r="21" spans="1:9">
      <c r="A21" s="520">
        <v>110622</v>
      </c>
      <c r="B21" s="520">
        <v>8732054</v>
      </c>
      <c r="C21" s="521" t="s">
        <v>41</v>
      </c>
      <c r="D21" s="522">
        <v>36608</v>
      </c>
      <c r="E21" s="522">
        <v>-572</v>
      </c>
      <c r="G21" s="522">
        <v>-572</v>
      </c>
      <c r="H21" s="522">
        <v>0</v>
      </c>
      <c r="I21" s="522">
        <v>36608</v>
      </c>
    </row>
    <row r="22" spans="1:9">
      <c r="A22" s="520">
        <v>110626</v>
      </c>
      <c r="B22" s="520">
        <v>8732059</v>
      </c>
      <c r="C22" s="521" t="s">
        <v>42</v>
      </c>
      <c r="D22" s="522">
        <v>17215.5</v>
      </c>
      <c r="E22" s="522">
        <v>-276</v>
      </c>
      <c r="G22" s="522">
        <v>-276</v>
      </c>
      <c r="H22" s="522">
        <v>0</v>
      </c>
      <c r="I22" s="522">
        <v>17215.5</v>
      </c>
    </row>
    <row r="23" spans="1:9">
      <c r="A23" s="520">
        <v>110627</v>
      </c>
      <c r="B23" s="520">
        <v>8732060</v>
      </c>
      <c r="C23" s="521" t="s">
        <v>43</v>
      </c>
      <c r="D23" s="522">
        <v>8732.5</v>
      </c>
      <c r="E23" s="522">
        <v>-140</v>
      </c>
      <c r="G23" s="522">
        <v>-140</v>
      </c>
      <c r="H23" s="522">
        <v>0</v>
      </c>
      <c r="I23" s="522">
        <v>8732.5</v>
      </c>
    </row>
    <row r="24" spans="1:9">
      <c r="A24" s="520">
        <v>110630</v>
      </c>
      <c r="B24" s="520">
        <v>8732064</v>
      </c>
      <c r="C24" s="521" t="s">
        <v>44</v>
      </c>
      <c r="D24" s="522">
        <v>13473</v>
      </c>
      <c r="E24" s="522">
        <v>-216</v>
      </c>
      <c r="G24" s="522">
        <v>-216</v>
      </c>
      <c r="H24" s="522">
        <v>0</v>
      </c>
      <c r="I24" s="522">
        <v>13473</v>
      </c>
    </row>
    <row r="25" spans="1:9">
      <c r="A25" s="520">
        <v>110631</v>
      </c>
      <c r="B25" s="520">
        <v>8732065</v>
      </c>
      <c r="C25" s="521" t="s">
        <v>45</v>
      </c>
      <c r="D25" s="522">
        <v>19461</v>
      </c>
      <c r="E25" s="522">
        <v>-312</v>
      </c>
      <c r="G25" s="522">
        <v>-312</v>
      </c>
      <c r="H25" s="522">
        <v>0</v>
      </c>
      <c r="I25" s="522">
        <v>19461</v>
      </c>
    </row>
    <row r="26" spans="1:9">
      <c r="A26" s="520">
        <v>110632</v>
      </c>
      <c r="B26" s="520">
        <v>8732066</v>
      </c>
      <c r="C26" s="521" t="s">
        <v>46</v>
      </c>
      <c r="D26" s="522">
        <v>26880</v>
      </c>
      <c r="E26" s="522">
        <v>-420</v>
      </c>
      <c r="G26" s="522">
        <v>-420</v>
      </c>
      <c r="H26" s="522">
        <v>0</v>
      </c>
      <c r="I26" s="522">
        <v>26880</v>
      </c>
    </row>
    <row r="27" spans="1:9">
      <c r="A27" s="520">
        <v>110633</v>
      </c>
      <c r="B27" s="520">
        <v>8732068</v>
      </c>
      <c r="C27" s="521" t="s">
        <v>47</v>
      </c>
      <c r="D27" s="522">
        <v>10479</v>
      </c>
      <c r="E27" s="522">
        <v>-783.54999999999927</v>
      </c>
      <c r="G27" s="522">
        <v>-783.54999999999927</v>
      </c>
      <c r="H27" s="522">
        <v>0</v>
      </c>
      <c r="I27" s="522">
        <v>10479</v>
      </c>
    </row>
    <row r="28" spans="1:9">
      <c r="A28" s="520">
        <v>110635</v>
      </c>
      <c r="B28" s="520">
        <v>8732070</v>
      </c>
      <c r="C28" s="521" t="s">
        <v>48</v>
      </c>
      <c r="D28" s="522">
        <v>29184</v>
      </c>
      <c r="E28" s="522">
        <v>-456</v>
      </c>
      <c r="G28" s="522">
        <v>-456</v>
      </c>
      <c r="H28" s="522">
        <v>0</v>
      </c>
      <c r="I28" s="522">
        <v>29184</v>
      </c>
    </row>
    <row r="29" spans="1:9">
      <c r="A29" s="520">
        <v>110637</v>
      </c>
      <c r="B29" s="520">
        <v>8732074</v>
      </c>
      <c r="C29" s="521" t="s">
        <v>49</v>
      </c>
      <c r="D29" s="522">
        <v>66560</v>
      </c>
      <c r="E29" s="522">
        <v>65.619999999995343</v>
      </c>
      <c r="G29" s="522">
        <v>65.619999999995343</v>
      </c>
      <c r="H29" s="522">
        <v>0</v>
      </c>
      <c r="I29" s="522">
        <v>66560</v>
      </c>
    </row>
    <row r="30" spans="1:9">
      <c r="A30" s="520">
        <v>110638</v>
      </c>
      <c r="B30" s="520">
        <v>8732075</v>
      </c>
      <c r="C30" s="521" t="s">
        <v>50</v>
      </c>
      <c r="D30" s="522">
        <v>24326.25</v>
      </c>
      <c r="E30" s="522">
        <v>20.080000000001746</v>
      </c>
      <c r="G30" s="522">
        <v>20.080000000001746</v>
      </c>
      <c r="H30" s="522">
        <v>0</v>
      </c>
      <c r="I30" s="522">
        <v>24326.25</v>
      </c>
    </row>
    <row r="31" spans="1:9">
      <c r="A31" s="520">
        <v>110643</v>
      </c>
      <c r="B31" s="520">
        <v>8732082</v>
      </c>
      <c r="C31" s="521" t="s">
        <v>51</v>
      </c>
      <c r="D31" s="522">
        <v>13223.5</v>
      </c>
      <c r="E31" s="522">
        <v>-362</v>
      </c>
      <c r="G31" s="522">
        <v>-362</v>
      </c>
      <c r="H31" s="522">
        <v>0</v>
      </c>
      <c r="I31" s="522">
        <v>13223.5</v>
      </c>
    </row>
    <row r="32" spans="1:9">
      <c r="A32" s="520">
        <v>110644</v>
      </c>
      <c r="B32" s="520">
        <v>8732083</v>
      </c>
      <c r="C32" s="521" t="s">
        <v>52</v>
      </c>
      <c r="D32" s="522">
        <v>10603.75</v>
      </c>
      <c r="E32" s="522">
        <v>-170</v>
      </c>
      <c r="G32" s="522">
        <v>-170</v>
      </c>
      <c r="H32" s="522">
        <v>0</v>
      </c>
      <c r="I32" s="522">
        <v>10603.75</v>
      </c>
    </row>
    <row r="33" spans="1:9">
      <c r="A33" s="520">
        <v>110645</v>
      </c>
      <c r="B33" s="520">
        <v>8732084</v>
      </c>
      <c r="C33" s="521" t="s">
        <v>53</v>
      </c>
      <c r="D33" s="522">
        <v>18962</v>
      </c>
      <c r="E33" s="522">
        <v>-304</v>
      </c>
      <c r="G33" s="522">
        <v>-304</v>
      </c>
      <c r="H33" s="522">
        <v>0</v>
      </c>
      <c r="I33" s="522">
        <v>18962</v>
      </c>
    </row>
    <row r="34" spans="1:9">
      <c r="A34" s="520">
        <v>110649</v>
      </c>
      <c r="B34" s="520">
        <v>8732091</v>
      </c>
      <c r="C34" s="521" t="s">
        <v>54</v>
      </c>
      <c r="D34" s="522">
        <v>17215.5</v>
      </c>
      <c r="E34" s="522">
        <v>-276</v>
      </c>
      <c r="G34" s="522">
        <v>-276</v>
      </c>
      <c r="H34" s="522">
        <v>0</v>
      </c>
      <c r="I34" s="522">
        <v>17215.5</v>
      </c>
    </row>
    <row r="35" spans="1:9">
      <c r="A35" s="520">
        <v>110657</v>
      </c>
      <c r="B35" s="520">
        <v>8732107</v>
      </c>
      <c r="C35" s="521" t="s">
        <v>55</v>
      </c>
      <c r="D35" s="522">
        <v>35072</v>
      </c>
      <c r="E35" s="522">
        <v>-1556</v>
      </c>
      <c r="G35" s="522">
        <v>-1556</v>
      </c>
      <c r="H35" s="522">
        <v>0</v>
      </c>
      <c r="I35" s="522">
        <v>35072</v>
      </c>
    </row>
    <row r="36" spans="1:9">
      <c r="A36" s="520">
        <v>110658</v>
      </c>
      <c r="B36" s="520">
        <v>8732109</v>
      </c>
      <c r="C36" s="521" t="s">
        <v>56</v>
      </c>
      <c r="D36" s="522">
        <v>27136</v>
      </c>
      <c r="E36" s="522">
        <v>-424</v>
      </c>
      <c r="G36" s="522">
        <v>-424</v>
      </c>
      <c r="H36" s="522">
        <v>0</v>
      </c>
      <c r="I36" s="522">
        <v>27136</v>
      </c>
    </row>
    <row r="37" spans="1:9">
      <c r="A37" s="520">
        <v>110663</v>
      </c>
      <c r="B37" s="520">
        <v>8732115</v>
      </c>
      <c r="C37" s="521" t="s">
        <v>57</v>
      </c>
      <c r="D37" s="522">
        <v>59392</v>
      </c>
      <c r="E37" s="522">
        <v>-18310.410000000003</v>
      </c>
      <c r="G37" s="522">
        <v>-18310.410000000003</v>
      </c>
      <c r="H37" s="522">
        <v>0</v>
      </c>
      <c r="I37" s="522">
        <v>59392</v>
      </c>
    </row>
    <row r="38" spans="1:9">
      <c r="A38" s="520">
        <v>110664</v>
      </c>
      <c r="B38" s="520">
        <v>8732118</v>
      </c>
      <c r="C38" s="521" t="s">
        <v>58</v>
      </c>
      <c r="D38" s="522">
        <v>32000</v>
      </c>
      <c r="E38" s="522">
        <v>-500</v>
      </c>
      <c r="G38" s="522">
        <v>-500</v>
      </c>
      <c r="H38" s="522">
        <v>0</v>
      </c>
      <c r="I38" s="522">
        <v>32000</v>
      </c>
    </row>
    <row r="39" spans="1:9">
      <c r="A39" s="520">
        <v>110665</v>
      </c>
      <c r="B39" s="520">
        <v>8732119</v>
      </c>
      <c r="C39" s="521" t="s">
        <v>59</v>
      </c>
      <c r="D39" s="522">
        <v>34048</v>
      </c>
      <c r="E39" s="522">
        <v>-532</v>
      </c>
      <c r="G39" s="522">
        <v>-532</v>
      </c>
      <c r="H39" s="522">
        <v>0</v>
      </c>
      <c r="I39" s="522">
        <v>34048</v>
      </c>
    </row>
    <row r="40" spans="1:9">
      <c r="A40" s="520">
        <v>110666</v>
      </c>
      <c r="B40" s="520">
        <v>8732121</v>
      </c>
      <c r="C40" s="521" t="s">
        <v>60</v>
      </c>
      <c r="D40" s="522">
        <v>45312</v>
      </c>
      <c r="E40" s="522">
        <v>-708</v>
      </c>
      <c r="G40" s="522">
        <v>-708</v>
      </c>
      <c r="H40" s="522">
        <v>0</v>
      </c>
      <c r="I40" s="522">
        <v>45312</v>
      </c>
    </row>
    <row r="41" spans="1:9">
      <c r="A41" s="520">
        <v>110668</v>
      </c>
      <c r="B41" s="520">
        <v>8732123</v>
      </c>
      <c r="C41" s="521" t="s">
        <v>61</v>
      </c>
      <c r="D41" s="522">
        <v>32768</v>
      </c>
      <c r="E41" s="522">
        <v>-512</v>
      </c>
      <c r="G41" s="522">
        <v>-512</v>
      </c>
      <c r="H41" s="522">
        <v>0</v>
      </c>
      <c r="I41" s="522">
        <v>32768</v>
      </c>
    </row>
    <row r="42" spans="1:9">
      <c r="A42" s="520">
        <v>110673</v>
      </c>
      <c r="B42" s="520">
        <v>8732205</v>
      </c>
      <c r="C42" s="521" t="s">
        <v>63</v>
      </c>
      <c r="D42" s="522">
        <v>13473</v>
      </c>
      <c r="E42" s="522">
        <v>-216</v>
      </c>
      <c r="G42" s="522">
        <v>-216</v>
      </c>
      <c r="H42" s="522">
        <v>0</v>
      </c>
      <c r="I42" s="522">
        <v>13473</v>
      </c>
    </row>
    <row r="43" spans="1:9">
      <c r="A43" s="520">
        <v>110676</v>
      </c>
      <c r="B43" s="520">
        <v>8732208</v>
      </c>
      <c r="C43" s="521" t="s">
        <v>64</v>
      </c>
      <c r="D43" s="522">
        <v>22829.25</v>
      </c>
      <c r="E43" s="522">
        <v>-2825.0299999999988</v>
      </c>
      <c r="G43" s="522">
        <v>-2825.0299999999988</v>
      </c>
      <c r="H43" s="522">
        <v>0</v>
      </c>
      <c r="I43" s="522">
        <v>22829.25</v>
      </c>
    </row>
    <row r="44" spans="1:9">
      <c r="A44" s="520">
        <v>110679</v>
      </c>
      <c r="B44" s="520">
        <v>8732211</v>
      </c>
      <c r="C44" s="521" t="s">
        <v>65</v>
      </c>
      <c r="D44" s="522">
        <v>21956</v>
      </c>
      <c r="E44" s="522">
        <v>9328.5999999999985</v>
      </c>
      <c r="G44" s="522">
        <v>4488.2999999999993</v>
      </c>
      <c r="H44" s="522">
        <v>4840.2999999999993</v>
      </c>
      <c r="I44" s="522">
        <v>26796.3</v>
      </c>
    </row>
    <row r="45" spans="1:9">
      <c r="A45" s="520">
        <v>110680</v>
      </c>
      <c r="B45" s="520">
        <v>8732212</v>
      </c>
      <c r="C45" s="521" t="s">
        <v>66</v>
      </c>
      <c r="D45" s="522">
        <v>26624</v>
      </c>
      <c r="E45" s="522">
        <v>-416</v>
      </c>
      <c r="G45" s="522">
        <v>-416</v>
      </c>
      <c r="H45" s="522">
        <v>0</v>
      </c>
      <c r="I45" s="522">
        <v>26624</v>
      </c>
    </row>
    <row r="46" spans="1:9">
      <c r="A46" s="520">
        <v>110685</v>
      </c>
      <c r="B46" s="520">
        <v>8732217</v>
      </c>
      <c r="C46" s="521" t="s">
        <v>67</v>
      </c>
      <c r="D46" s="522">
        <v>20209.5</v>
      </c>
      <c r="E46" s="522">
        <v>-324</v>
      </c>
      <c r="G46" s="522">
        <v>-324</v>
      </c>
      <c r="H46" s="522">
        <v>0</v>
      </c>
      <c r="I46" s="522">
        <v>20209.5</v>
      </c>
    </row>
    <row r="47" spans="1:9">
      <c r="A47" s="520">
        <v>110687</v>
      </c>
      <c r="B47" s="520">
        <v>8732219</v>
      </c>
      <c r="C47" s="521" t="s">
        <v>68</v>
      </c>
      <c r="D47" s="522">
        <v>28443</v>
      </c>
      <c r="E47" s="522">
        <v>11078.25</v>
      </c>
      <c r="G47" s="522">
        <v>11078.25</v>
      </c>
      <c r="H47" s="522">
        <v>0</v>
      </c>
      <c r="I47" s="522">
        <v>28443</v>
      </c>
    </row>
    <row r="48" spans="1:9">
      <c r="A48" s="520">
        <v>110698</v>
      </c>
      <c r="B48" s="520">
        <v>8732232</v>
      </c>
      <c r="C48" s="521" t="s">
        <v>70</v>
      </c>
      <c r="D48" s="522">
        <v>20209.5</v>
      </c>
      <c r="E48" s="522">
        <v>-324</v>
      </c>
      <c r="G48" s="522">
        <v>-324</v>
      </c>
      <c r="H48" s="522">
        <v>0</v>
      </c>
      <c r="I48" s="522">
        <v>20209.5</v>
      </c>
    </row>
    <row r="49" spans="1:9">
      <c r="A49" s="520">
        <v>110702</v>
      </c>
      <c r="B49" s="520">
        <v>8732239</v>
      </c>
      <c r="C49" s="521" t="s">
        <v>71</v>
      </c>
      <c r="D49" s="522">
        <v>22455</v>
      </c>
      <c r="E49" s="522">
        <v>-794.95999999999913</v>
      </c>
      <c r="G49" s="522">
        <v>-794.95999999999913</v>
      </c>
      <c r="H49" s="522">
        <v>0</v>
      </c>
      <c r="I49" s="522">
        <v>22455</v>
      </c>
    </row>
    <row r="50" spans="1:9">
      <c r="A50" s="520">
        <v>110703</v>
      </c>
      <c r="B50" s="520">
        <v>8732240</v>
      </c>
      <c r="C50" s="521" t="s">
        <v>72</v>
      </c>
      <c r="D50" s="522">
        <v>14221.5</v>
      </c>
      <c r="E50" s="522">
        <v>-1225.4699999999993</v>
      </c>
      <c r="G50" s="522">
        <v>-1225.4699999999993</v>
      </c>
      <c r="H50" s="522">
        <v>0</v>
      </c>
      <c r="I50" s="522">
        <v>14221.5</v>
      </c>
    </row>
    <row r="51" spans="1:9">
      <c r="A51" s="520">
        <v>110707</v>
      </c>
      <c r="B51" s="520">
        <v>8732246</v>
      </c>
      <c r="C51" s="521" t="s">
        <v>73</v>
      </c>
      <c r="D51" s="522">
        <v>21082.75</v>
      </c>
      <c r="E51" s="522">
        <v>-338</v>
      </c>
      <c r="G51" s="522">
        <v>-338</v>
      </c>
      <c r="H51" s="522">
        <v>0</v>
      </c>
      <c r="I51" s="522">
        <v>21082.75</v>
      </c>
    </row>
    <row r="52" spans="1:9">
      <c r="A52" s="520">
        <v>110713</v>
      </c>
      <c r="B52" s="520">
        <v>8732254</v>
      </c>
      <c r="C52" s="521" t="s">
        <v>74</v>
      </c>
      <c r="D52" s="522">
        <v>17714.5</v>
      </c>
      <c r="E52" s="522">
        <v>-386.45999999999913</v>
      </c>
      <c r="G52" s="522">
        <v>-386.45999999999913</v>
      </c>
      <c r="H52" s="522">
        <v>0</v>
      </c>
      <c r="I52" s="522">
        <v>17714.5</v>
      </c>
    </row>
    <row r="53" spans="1:9">
      <c r="A53" s="520">
        <v>110714</v>
      </c>
      <c r="B53" s="520">
        <v>8732255</v>
      </c>
      <c r="C53" s="521" t="s">
        <v>75</v>
      </c>
      <c r="D53" s="522">
        <v>15469</v>
      </c>
      <c r="E53" s="522">
        <v>-1388.75</v>
      </c>
      <c r="G53" s="522">
        <v>-1388.75</v>
      </c>
      <c r="H53" s="522">
        <v>0</v>
      </c>
      <c r="I53" s="522">
        <v>15469</v>
      </c>
    </row>
    <row r="54" spans="1:9">
      <c r="A54" s="520">
        <v>110717</v>
      </c>
      <c r="B54" s="520">
        <v>8732260</v>
      </c>
      <c r="C54" s="521" t="s">
        <v>76</v>
      </c>
      <c r="D54" s="522">
        <v>13473</v>
      </c>
      <c r="E54" s="522">
        <v>-216</v>
      </c>
      <c r="G54" s="522">
        <v>-216</v>
      </c>
      <c r="H54" s="522">
        <v>0</v>
      </c>
      <c r="I54" s="522">
        <v>13473</v>
      </c>
    </row>
    <row r="55" spans="1:9">
      <c r="A55" s="520">
        <v>110733</v>
      </c>
      <c r="B55" s="520">
        <v>8732293</v>
      </c>
      <c r="C55" s="521" t="s">
        <v>77</v>
      </c>
      <c r="D55" s="522">
        <v>51200</v>
      </c>
      <c r="E55" s="522">
        <v>-2077.4499999999971</v>
      </c>
      <c r="G55" s="522">
        <v>-2077.4499999999971</v>
      </c>
      <c r="H55" s="522">
        <v>0</v>
      </c>
      <c r="I55" s="522">
        <v>51200</v>
      </c>
    </row>
    <row r="56" spans="1:9">
      <c r="A56" s="520">
        <v>110746</v>
      </c>
      <c r="B56" s="520">
        <v>8732312</v>
      </c>
      <c r="C56" s="521" t="s">
        <v>78</v>
      </c>
      <c r="D56" s="522">
        <v>70656</v>
      </c>
      <c r="E56" s="522">
        <v>-64592</v>
      </c>
      <c r="G56" s="522">
        <v>-32848</v>
      </c>
      <c r="H56" s="522">
        <v>-31744</v>
      </c>
      <c r="I56" s="522">
        <v>38912</v>
      </c>
    </row>
    <row r="57" spans="1:9">
      <c r="A57" s="520">
        <v>110748</v>
      </c>
      <c r="B57" s="520">
        <v>8732315</v>
      </c>
      <c r="C57" s="521" t="s">
        <v>79</v>
      </c>
      <c r="D57" s="522">
        <v>65536</v>
      </c>
      <c r="E57" s="522">
        <v>-1024</v>
      </c>
      <c r="G57" s="522">
        <v>-1024</v>
      </c>
      <c r="H57" s="522">
        <v>0</v>
      </c>
      <c r="I57" s="522">
        <v>65536</v>
      </c>
    </row>
    <row r="58" spans="1:9">
      <c r="A58" s="520">
        <v>110750</v>
      </c>
      <c r="B58" s="520">
        <v>8732317</v>
      </c>
      <c r="C58" s="521" t="s">
        <v>80</v>
      </c>
      <c r="D58" s="522">
        <v>67072</v>
      </c>
      <c r="E58" s="522">
        <v>-5016.4100000000035</v>
      </c>
      <c r="G58" s="522">
        <v>-5016.4100000000035</v>
      </c>
      <c r="H58" s="522">
        <v>0</v>
      </c>
      <c r="I58" s="522">
        <v>67072</v>
      </c>
    </row>
    <row r="59" spans="1:9">
      <c r="A59" s="520">
        <v>110754</v>
      </c>
      <c r="B59" s="520">
        <v>8732321</v>
      </c>
      <c r="C59" s="521" t="s">
        <v>81</v>
      </c>
      <c r="D59" s="522">
        <v>56585</v>
      </c>
      <c r="E59" s="522">
        <v>-584</v>
      </c>
      <c r="G59" s="522">
        <v>-584</v>
      </c>
      <c r="H59" s="522">
        <v>0</v>
      </c>
      <c r="I59" s="522">
        <v>56585</v>
      </c>
    </row>
    <row r="60" spans="1:9">
      <c r="A60" s="520">
        <v>110758</v>
      </c>
      <c r="B60" s="520">
        <v>8732327</v>
      </c>
      <c r="C60" s="521" t="s">
        <v>82</v>
      </c>
      <c r="D60" s="522">
        <v>51712</v>
      </c>
      <c r="E60" s="522">
        <v>-808</v>
      </c>
      <c r="G60" s="522">
        <v>-808</v>
      </c>
      <c r="H60" s="522">
        <v>0</v>
      </c>
      <c r="I60" s="522">
        <v>51712</v>
      </c>
    </row>
    <row r="61" spans="1:9">
      <c r="A61" s="520">
        <v>110759</v>
      </c>
      <c r="B61" s="520">
        <v>8732328</v>
      </c>
      <c r="C61" s="521" t="s">
        <v>83</v>
      </c>
      <c r="D61" s="522">
        <v>54784</v>
      </c>
      <c r="E61" s="522">
        <v>-17659.709999999992</v>
      </c>
      <c r="G61" s="522">
        <v>-19755.509999999995</v>
      </c>
      <c r="H61" s="522">
        <v>2095.8000000000029</v>
      </c>
      <c r="I61" s="522">
        <v>56879.8</v>
      </c>
    </row>
    <row r="62" spans="1:9">
      <c r="A62" s="520">
        <v>110760</v>
      </c>
      <c r="B62" s="520">
        <v>8732329</v>
      </c>
      <c r="C62" s="521" t="s">
        <v>84</v>
      </c>
      <c r="D62" s="522">
        <v>43264</v>
      </c>
      <c r="E62" s="522">
        <v>-676</v>
      </c>
      <c r="G62" s="522">
        <v>-676</v>
      </c>
      <c r="H62" s="522">
        <v>0</v>
      </c>
      <c r="I62" s="522">
        <v>43264</v>
      </c>
    </row>
    <row r="63" spans="1:9">
      <c r="A63" s="520">
        <v>110762</v>
      </c>
      <c r="B63" s="520">
        <v>8732331</v>
      </c>
      <c r="C63" s="521" t="s">
        <v>85</v>
      </c>
      <c r="D63" s="522">
        <v>8832.3</v>
      </c>
      <c r="E63" s="522">
        <v>11784.869999999999</v>
      </c>
      <c r="G63" s="522">
        <v>11510.419999999998</v>
      </c>
      <c r="H63" s="522">
        <v>274.45000000000073</v>
      </c>
      <c r="I63" s="522">
        <v>9106.75</v>
      </c>
    </row>
    <row r="64" spans="1:9">
      <c r="A64" s="520">
        <v>110763</v>
      </c>
      <c r="B64" s="520">
        <v>8732333</v>
      </c>
      <c r="C64" s="521" t="s">
        <v>86</v>
      </c>
      <c r="D64" s="522">
        <v>8140.8</v>
      </c>
      <c r="E64" s="522">
        <v>-127.20000000000164</v>
      </c>
      <c r="G64" s="522">
        <v>-127.20000000000164</v>
      </c>
      <c r="H64" s="522">
        <v>0</v>
      </c>
      <c r="I64" s="522">
        <v>8140.8</v>
      </c>
    </row>
    <row r="65" spans="1:9">
      <c r="A65" s="520">
        <v>110765</v>
      </c>
      <c r="B65" s="520">
        <v>8732335</v>
      </c>
      <c r="C65" s="521" t="s">
        <v>87</v>
      </c>
      <c r="D65" s="522">
        <v>19710.5</v>
      </c>
      <c r="E65" s="522">
        <v>-316</v>
      </c>
      <c r="G65" s="522">
        <v>-316</v>
      </c>
      <c r="H65" s="522">
        <v>0</v>
      </c>
      <c r="I65" s="522">
        <v>19710.5</v>
      </c>
    </row>
    <row r="66" spans="1:9">
      <c r="A66" s="520">
        <v>110766</v>
      </c>
      <c r="B66" s="520">
        <v>8732336</v>
      </c>
      <c r="C66" s="521" t="s">
        <v>88</v>
      </c>
      <c r="D66" s="522">
        <v>11468.8</v>
      </c>
      <c r="E66" s="522">
        <v>-179.20000000000255</v>
      </c>
      <c r="G66" s="522">
        <v>-179.20000000000255</v>
      </c>
      <c r="H66" s="522">
        <v>0</v>
      </c>
      <c r="I66" s="522">
        <v>11468.8</v>
      </c>
    </row>
    <row r="67" spans="1:9">
      <c r="A67" s="520">
        <v>110771</v>
      </c>
      <c r="B67" s="520">
        <v>8732442</v>
      </c>
      <c r="C67" s="521" t="s">
        <v>89</v>
      </c>
      <c r="D67" s="522">
        <v>16966</v>
      </c>
      <c r="E67" s="522">
        <v>-272</v>
      </c>
      <c r="G67" s="522">
        <v>-272</v>
      </c>
      <c r="H67" s="522">
        <v>0</v>
      </c>
      <c r="I67" s="522">
        <v>16966</v>
      </c>
    </row>
    <row r="68" spans="1:9">
      <c r="A68" s="520">
        <v>110772</v>
      </c>
      <c r="B68" s="520">
        <v>8732443</v>
      </c>
      <c r="C68" s="521" t="s">
        <v>90</v>
      </c>
      <c r="D68" s="522">
        <v>44288</v>
      </c>
      <c r="E68" s="522">
        <v>-692</v>
      </c>
      <c r="G68" s="522">
        <v>-692</v>
      </c>
      <c r="H68" s="522">
        <v>0</v>
      </c>
      <c r="I68" s="522">
        <v>44288</v>
      </c>
    </row>
    <row r="69" spans="1:9">
      <c r="A69" s="520">
        <v>110773</v>
      </c>
      <c r="B69" s="520">
        <v>8732444</v>
      </c>
      <c r="C69" s="521" t="s">
        <v>91</v>
      </c>
      <c r="D69" s="522">
        <v>48896</v>
      </c>
      <c r="E69" s="522">
        <v>-764</v>
      </c>
      <c r="G69" s="522">
        <v>-764</v>
      </c>
      <c r="H69" s="522">
        <v>0</v>
      </c>
      <c r="I69" s="522">
        <v>48896</v>
      </c>
    </row>
    <row r="70" spans="1:9">
      <c r="A70" s="520">
        <v>110775</v>
      </c>
      <c r="B70" s="520">
        <v>8732446</v>
      </c>
      <c r="C70" s="521" t="s">
        <v>92</v>
      </c>
      <c r="D70" s="522">
        <v>45824</v>
      </c>
      <c r="E70" s="522">
        <v>-716</v>
      </c>
      <c r="G70" s="522">
        <v>-716</v>
      </c>
      <c r="H70" s="522">
        <v>0</v>
      </c>
      <c r="I70" s="522">
        <v>45824</v>
      </c>
    </row>
    <row r="71" spans="1:9">
      <c r="A71" s="520">
        <v>131996</v>
      </c>
      <c r="B71" s="520">
        <v>8732449</v>
      </c>
      <c r="C71" s="521" t="s">
        <v>93</v>
      </c>
      <c r="D71" s="522">
        <v>51200</v>
      </c>
      <c r="E71" s="522">
        <v>-800</v>
      </c>
      <c r="G71" s="522">
        <v>-800</v>
      </c>
      <c r="H71" s="522">
        <v>0</v>
      </c>
      <c r="I71" s="522">
        <v>51200</v>
      </c>
    </row>
    <row r="72" spans="1:9">
      <c r="A72" s="520">
        <v>132031</v>
      </c>
      <c r="B72" s="520">
        <v>8732452</v>
      </c>
      <c r="C72" s="521" t="s">
        <v>94</v>
      </c>
      <c r="D72" s="522">
        <v>41216</v>
      </c>
      <c r="E72" s="522">
        <v>-644</v>
      </c>
      <c r="G72" s="522">
        <v>-644</v>
      </c>
      <c r="H72" s="522">
        <v>0</v>
      </c>
      <c r="I72" s="522">
        <v>41216</v>
      </c>
    </row>
    <row r="73" spans="1:9">
      <c r="A73" s="520">
        <v>133311</v>
      </c>
      <c r="B73" s="520">
        <v>8732453</v>
      </c>
      <c r="C73" s="521" t="s">
        <v>95</v>
      </c>
      <c r="D73" s="522">
        <v>5376</v>
      </c>
      <c r="E73" s="522">
        <v>-84.000000000000909</v>
      </c>
      <c r="G73" s="522">
        <v>-84.000000000000909</v>
      </c>
      <c r="H73" s="522">
        <v>0</v>
      </c>
      <c r="I73" s="522">
        <v>5376</v>
      </c>
    </row>
    <row r="74" spans="1:9">
      <c r="A74" s="520">
        <v>110781</v>
      </c>
      <c r="B74" s="520">
        <v>8733001</v>
      </c>
      <c r="C74" s="521" t="s">
        <v>96</v>
      </c>
      <c r="D74" s="522">
        <v>13722.5</v>
      </c>
      <c r="E74" s="522">
        <v>-1324.75</v>
      </c>
      <c r="G74" s="522">
        <v>-1324.75</v>
      </c>
      <c r="H74" s="522">
        <v>0</v>
      </c>
      <c r="I74" s="522">
        <v>13722.5</v>
      </c>
    </row>
    <row r="75" spans="1:9">
      <c r="A75" s="520">
        <v>110783</v>
      </c>
      <c r="B75" s="520">
        <v>8733004</v>
      </c>
      <c r="C75" s="521" t="s">
        <v>97</v>
      </c>
      <c r="D75" s="522">
        <v>16966</v>
      </c>
      <c r="E75" s="522">
        <v>854.40000000000146</v>
      </c>
      <c r="G75" s="522">
        <v>291.20000000000073</v>
      </c>
      <c r="H75" s="522">
        <v>563.20000000000073</v>
      </c>
      <c r="I75" s="522">
        <v>17529.2</v>
      </c>
    </row>
    <row r="76" spans="1:9">
      <c r="A76" s="520">
        <v>110784</v>
      </c>
      <c r="B76" s="520">
        <v>8733008</v>
      </c>
      <c r="C76" s="521" t="s">
        <v>98</v>
      </c>
      <c r="D76" s="522">
        <v>14720.5</v>
      </c>
      <c r="E76" s="522">
        <v>-236</v>
      </c>
      <c r="G76" s="522">
        <v>-236</v>
      </c>
      <c r="H76" s="522">
        <v>0</v>
      </c>
      <c r="I76" s="522">
        <v>14720.5</v>
      </c>
    </row>
    <row r="77" spans="1:9">
      <c r="A77" s="520">
        <v>110785</v>
      </c>
      <c r="B77" s="520">
        <v>8733009</v>
      </c>
      <c r="C77" s="521" t="s">
        <v>99</v>
      </c>
      <c r="D77" s="522">
        <v>12849.25</v>
      </c>
      <c r="E77" s="522">
        <v>-206</v>
      </c>
      <c r="G77" s="522">
        <v>-206</v>
      </c>
      <c r="H77" s="522">
        <v>0</v>
      </c>
      <c r="I77" s="522">
        <v>12849.25</v>
      </c>
    </row>
    <row r="78" spans="1:9">
      <c r="A78" s="520">
        <v>110786</v>
      </c>
      <c r="B78" s="520">
        <v>8733011</v>
      </c>
      <c r="C78" s="521" t="s">
        <v>100</v>
      </c>
      <c r="D78" s="522">
        <v>17839.25</v>
      </c>
      <c r="E78" s="522">
        <v>-286</v>
      </c>
      <c r="G78" s="522">
        <v>-286</v>
      </c>
      <c r="H78" s="522">
        <v>0</v>
      </c>
      <c r="I78" s="522">
        <v>17839.25</v>
      </c>
    </row>
    <row r="79" spans="1:9">
      <c r="A79" s="520">
        <v>110787</v>
      </c>
      <c r="B79" s="520">
        <v>8733012</v>
      </c>
      <c r="C79" s="521" t="s">
        <v>101</v>
      </c>
      <c r="D79" s="522">
        <v>9481</v>
      </c>
      <c r="E79" s="522">
        <v>-152</v>
      </c>
      <c r="G79" s="522">
        <v>-152</v>
      </c>
      <c r="H79" s="522">
        <v>0</v>
      </c>
      <c r="I79" s="522">
        <v>9481</v>
      </c>
    </row>
    <row r="80" spans="1:9">
      <c r="A80" s="520">
        <v>110788</v>
      </c>
      <c r="B80" s="520">
        <v>8733014</v>
      </c>
      <c r="C80" s="521" t="s">
        <v>102</v>
      </c>
      <c r="D80" s="522">
        <v>45312</v>
      </c>
      <c r="E80" s="522">
        <v>-708</v>
      </c>
      <c r="G80" s="522">
        <v>-708</v>
      </c>
      <c r="H80" s="522">
        <v>0</v>
      </c>
      <c r="I80" s="522">
        <v>45312</v>
      </c>
    </row>
    <row r="81" spans="1:9">
      <c r="A81" s="520">
        <v>110789</v>
      </c>
      <c r="B81" s="520">
        <v>8733017</v>
      </c>
      <c r="C81" s="521" t="s">
        <v>103</v>
      </c>
      <c r="D81" s="522">
        <v>12974</v>
      </c>
      <c r="E81" s="522">
        <v>-208</v>
      </c>
      <c r="G81" s="522">
        <v>-208</v>
      </c>
      <c r="H81" s="522">
        <v>0</v>
      </c>
      <c r="I81" s="522">
        <v>12974</v>
      </c>
    </row>
    <row r="82" spans="1:9">
      <c r="A82" s="520">
        <v>110791</v>
      </c>
      <c r="B82" s="520">
        <v>8733022</v>
      </c>
      <c r="C82" s="521" t="s">
        <v>104</v>
      </c>
      <c r="D82" s="522">
        <v>17589.75</v>
      </c>
      <c r="E82" s="522">
        <v>-282</v>
      </c>
      <c r="G82" s="522">
        <v>-282</v>
      </c>
      <c r="H82" s="522">
        <v>0</v>
      </c>
      <c r="I82" s="522">
        <v>17589.75</v>
      </c>
    </row>
    <row r="83" spans="1:9">
      <c r="A83" s="520">
        <v>110793</v>
      </c>
      <c r="B83" s="520">
        <v>8733029</v>
      </c>
      <c r="C83" s="521" t="s">
        <v>105</v>
      </c>
      <c r="D83" s="522">
        <v>16467</v>
      </c>
      <c r="E83" s="522">
        <v>-264</v>
      </c>
      <c r="G83" s="522">
        <v>-264</v>
      </c>
      <c r="H83" s="522">
        <v>0</v>
      </c>
      <c r="I83" s="522">
        <v>16467</v>
      </c>
    </row>
    <row r="84" spans="1:9">
      <c r="A84" s="520">
        <v>110795</v>
      </c>
      <c r="B84" s="520">
        <v>8733032</v>
      </c>
      <c r="C84" s="521" t="s">
        <v>106</v>
      </c>
      <c r="D84" s="522">
        <v>18587.75</v>
      </c>
      <c r="E84" s="522">
        <v>-298</v>
      </c>
      <c r="G84" s="522">
        <v>-298</v>
      </c>
      <c r="H84" s="522">
        <v>0</v>
      </c>
      <c r="I84" s="522">
        <v>18587.75</v>
      </c>
    </row>
    <row r="85" spans="1:9">
      <c r="A85" s="520">
        <v>110796</v>
      </c>
      <c r="B85" s="520">
        <v>8733035</v>
      </c>
      <c r="C85" s="521" t="s">
        <v>107</v>
      </c>
      <c r="D85" s="522">
        <v>13972</v>
      </c>
      <c r="E85" s="522">
        <v>-224</v>
      </c>
      <c r="G85" s="522">
        <v>-224</v>
      </c>
      <c r="H85" s="522">
        <v>0</v>
      </c>
      <c r="I85" s="522">
        <v>13972</v>
      </c>
    </row>
    <row r="86" spans="1:9">
      <c r="A86" s="520">
        <v>110798</v>
      </c>
      <c r="B86" s="520">
        <v>8733041</v>
      </c>
      <c r="C86" s="521" t="s">
        <v>108</v>
      </c>
      <c r="D86" s="522">
        <v>17215.5</v>
      </c>
      <c r="E86" s="522">
        <v>-1744.0400000000009</v>
      </c>
      <c r="G86" s="522">
        <v>-1744.0400000000009</v>
      </c>
      <c r="H86" s="522">
        <v>0</v>
      </c>
      <c r="I86" s="522">
        <v>17215.5</v>
      </c>
    </row>
    <row r="87" spans="1:9">
      <c r="A87" s="520">
        <v>110801</v>
      </c>
      <c r="B87" s="520">
        <v>8733050</v>
      </c>
      <c r="C87" s="521" t="s">
        <v>109</v>
      </c>
      <c r="D87" s="522">
        <v>21332.25</v>
      </c>
      <c r="E87" s="522">
        <v>-342</v>
      </c>
      <c r="G87" s="522">
        <v>-342</v>
      </c>
      <c r="H87" s="522">
        <v>0</v>
      </c>
      <c r="I87" s="522">
        <v>21332.25</v>
      </c>
    </row>
    <row r="88" spans="1:9">
      <c r="A88" s="520">
        <v>110802</v>
      </c>
      <c r="B88" s="520">
        <v>8733052</v>
      </c>
      <c r="C88" s="521" t="s">
        <v>110</v>
      </c>
      <c r="D88" s="522">
        <v>33280</v>
      </c>
      <c r="E88" s="522">
        <v>-520</v>
      </c>
      <c r="G88" s="522">
        <v>-520</v>
      </c>
      <c r="H88" s="522">
        <v>0</v>
      </c>
      <c r="I88" s="522">
        <v>33280</v>
      </c>
    </row>
    <row r="89" spans="1:9">
      <c r="A89" s="520">
        <v>110803</v>
      </c>
      <c r="B89" s="520">
        <v>8733053</v>
      </c>
      <c r="C89" s="521" t="s">
        <v>492</v>
      </c>
      <c r="D89" s="522">
        <v>12350.25</v>
      </c>
      <c r="E89" s="522">
        <v>-198</v>
      </c>
      <c r="G89" s="522">
        <v>-198</v>
      </c>
      <c r="H89" s="522">
        <v>0</v>
      </c>
      <c r="I89" s="522">
        <v>12350.25</v>
      </c>
    </row>
    <row r="90" spans="1:9">
      <c r="A90" s="520">
        <v>110804</v>
      </c>
      <c r="B90" s="520">
        <v>8733054</v>
      </c>
      <c r="C90" s="521" t="s">
        <v>112</v>
      </c>
      <c r="D90" s="522">
        <v>10104.75</v>
      </c>
      <c r="E90" s="522">
        <v>-162</v>
      </c>
      <c r="G90" s="522">
        <v>-162</v>
      </c>
      <c r="H90" s="522">
        <v>0</v>
      </c>
      <c r="I90" s="522">
        <v>10104.75</v>
      </c>
    </row>
    <row r="91" spans="1:9">
      <c r="A91" s="520">
        <v>110807</v>
      </c>
      <c r="B91" s="520">
        <v>8733058</v>
      </c>
      <c r="C91" s="521" t="s">
        <v>113</v>
      </c>
      <c r="D91" s="522">
        <v>29696</v>
      </c>
      <c r="E91" s="522">
        <v>-464</v>
      </c>
      <c r="G91" s="522">
        <v>-464</v>
      </c>
      <c r="H91" s="522">
        <v>0</v>
      </c>
      <c r="I91" s="522">
        <v>29696</v>
      </c>
    </row>
    <row r="92" spans="1:9">
      <c r="A92" s="520">
        <v>110809</v>
      </c>
      <c r="B92" s="520">
        <v>8733061</v>
      </c>
      <c r="C92" s="521" t="s">
        <v>114</v>
      </c>
      <c r="D92" s="522">
        <v>19710.5</v>
      </c>
      <c r="E92" s="522">
        <v>-2561.5</v>
      </c>
      <c r="G92" s="522">
        <v>-1438.75</v>
      </c>
      <c r="H92" s="522">
        <v>-1122.75</v>
      </c>
      <c r="I92" s="522">
        <v>18587.75</v>
      </c>
    </row>
    <row r="93" spans="1:9">
      <c r="A93" s="520">
        <v>110812</v>
      </c>
      <c r="B93" s="520">
        <v>8733065</v>
      </c>
      <c r="C93" s="521" t="s">
        <v>115</v>
      </c>
      <c r="D93" s="522">
        <v>12100.75</v>
      </c>
      <c r="E93" s="522">
        <v>-194</v>
      </c>
      <c r="G93" s="522">
        <v>-194</v>
      </c>
      <c r="H93" s="522">
        <v>0</v>
      </c>
      <c r="I93" s="522">
        <v>12100.75</v>
      </c>
    </row>
    <row r="94" spans="1:9">
      <c r="A94" s="520">
        <v>110813</v>
      </c>
      <c r="B94" s="520">
        <v>8733066</v>
      </c>
      <c r="C94" s="521" t="s">
        <v>116</v>
      </c>
      <c r="D94" s="522">
        <v>4940.1</v>
      </c>
      <c r="E94" s="522">
        <v>-225.21000000000004</v>
      </c>
      <c r="G94" s="522">
        <v>-225.21000000000004</v>
      </c>
      <c r="H94" s="522">
        <v>0</v>
      </c>
      <c r="I94" s="522">
        <v>4940.1</v>
      </c>
    </row>
    <row r="95" spans="1:9">
      <c r="A95" s="520">
        <v>110814</v>
      </c>
      <c r="B95" s="520">
        <v>8733067</v>
      </c>
      <c r="C95" s="521" t="s">
        <v>117</v>
      </c>
      <c r="D95" s="522">
        <v>12599.75</v>
      </c>
      <c r="E95" s="522">
        <v>-202</v>
      </c>
      <c r="G95" s="522">
        <v>-202</v>
      </c>
      <c r="H95" s="522">
        <v>0</v>
      </c>
      <c r="I95" s="522">
        <v>12599.75</v>
      </c>
    </row>
    <row r="96" spans="1:9">
      <c r="A96" s="520">
        <v>110815</v>
      </c>
      <c r="B96" s="520">
        <v>8733068</v>
      </c>
      <c r="C96" s="521" t="s">
        <v>118</v>
      </c>
      <c r="D96" s="522">
        <v>16467</v>
      </c>
      <c r="E96" s="522">
        <v>-264</v>
      </c>
      <c r="G96" s="522">
        <v>-264</v>
      </c>
      <c r="H96" s="522">
        <v>0</v>
      </c>
      <c r="I96" s="522">
        <v>16467</v>
      </c>
    </row>
    <row r="97" spans="1:9">
      <c r="A97" s="520">
        <v>110817</v>
      </c>
      <c r="B97" s="520">
        <v>8733071</v>
      </c>
      <c r="C97" s="521" t="s">
        <v>119</v>
      </c>
      <c r="D97" s="522">
        <v>19086.75</v>
      </c>
      <c r="E97" s="522">
        <v>-306</v>
      </c>
      <c r="G97" s="522">
        <v>-306</v>
      </c>
      <c r="H97" s="522">
        <v>0</v>
      </c>
      <c r="I97" s="522">
        <v>19086.75</v>
      </c>
    </row>
    <row r="98" spans="1:9">
      <c r="A98" s="520">
        <v>110820</v>
      </c>
      <c r="B98" s="520">
        <v>8733074</v>
      </c>
      <c r="C98" s="521" t="s">
        <v>120</v>
      </c>
      <c r="D98" s="522">
        <v>19710.5</v>
      </c>
      <c r="E98" s="522">
        <v>-316</v>
      </c>
      <c r="G98" s="522">
        <v>-316</v>
      </c>
      <c r="H98" s="522">
        <v>0</v>
      </c>
      <c r="I98" s="522">
        <v>19710.5</v>
      </c>
    </row>
    <row r="99" spans="1:9">
      <c r="A99" s="520">
        <v>110827</v>
      </c>
      <c r="B99" s="520">
        <v>8733081</v>
      </c>
      <c r="C99" s="521" t="s">
        <v>121</v>
      </c>
      <c r="D99" s="522">
        <v>10978</v>
      </c>
      <c r="E99" s="522">
        <v>-176</v>
      </c>
      <c r="G99" s="522">
        <v>-176</v>
      </c>
      <c r="H99" s="522">
        <v>0</v>
      </c>
      <c r="I99" s="522">
        <v>10978</v>
      </c>
    </row>
    <row r="100" spans="1:9">
      <c r="A100" s="520">
        <v>110829</v>
      </c>
      <c r="B100" s="520">
        <v>8733301</v>
      </c>
      <c r="C100" s="521" t="s">
        <v>122</v>
      </c>
      <c r="D100" s="522">
        <v>2176</v>
      </c>
      <c r="E100" s="522">
        <v>-341.20000000000073</v>
      </c>
      <c r="G100" s="522">
        <v>-187.60000000000036</v>
      </c>
      <c r="H100" s="522">
        <v>-153.60000000000036</v>
      </c>
      <c r="I100" s="522">
        <v>2022.3999999999996</v>
      </c>
    </row>
    <row r="101" spans="1:9">
      <c r="A101" s="520">
        <v>110830</v>
      </c>
      <c r="B101" s="520">
        <v>8733308</v>
      </c>
      <c r="C101" s="521" t="s">
        <v>124</v>
      </c>
      <c r="D101" s="522">
        <v>3020.8</v>
      </c>
      <c r="E101" s="522">
        <v>-47.200000000000728</v>
      </c>
      <c r="G101" s="522">
        <v>-47.200000000000728</v>
      </c>
      <c r="H101" s="522">
        <v>0</v>
      </c>
      <c r="I101" s="522">
        <v>3020.8</v>
      </c>
    </row>
    <row r="102" spans="1:9">
      <c r="A102" s="520">
        <v>110831</v>
      </c>
      <c r="B102" s="520">
        <v>8733310</v>
      </c>
      <c r="C102" s="521" t="s">
        <v>125</v>
      </c>
      <c r="D102" s="522">
        <v>3788.8</v>
      </c>
      <c r="E102" s="522">
        <v>-59.200000000000728</v>
      </c>
      <c r="G102" s="522">
        <v>-59.200000000000728</v>
      </c>
      <c r="H102" s="522">
        <v>0</v>
      </c>
      <c r="I102" s="522">
        <v>3788.8</v>
      </c>
    </row>
    <row r="103" spans="1:9">
      <c r="A103" s="520">
        <v>110832</v>
      </c>
      <c r="B103" s="520">
        <v>8733317</v>
      </c>
      <c r="C103" s="521" t="s">
        <v>126</v>
      </c>
      <c r="D103" s="522">
        <v>3072</v>
      </c>
      <c r="E103" s="522">
        <v>-48.000000000000909</v>
      </c>
      <c r="G103" s="522">
        <v>-48.000000000000909</v>
      </c>
      <c r="H103" s="522">
        <v>0</v>
      </c>
      <c r="I103" s="522">
        <v>3072</v>
      </c>
    </row>
    <row r="104" spans="1:9">
      <c r="A104" s="520">
        <v>110834</v>
      </c>
      <c r="B104" s="520">
        <v>8733325</v>
      </c>
      <c r="C104" s="521" t="s">
        <v>127</v>
      </c>
      <c r="D104" s="522">
        <v>3507.2</v>
      </c>
      <c r="E104" s="522">
        <v>-28.800000000000637</v>
      </c>
      <c r="G104" s="522">
        <v>-28.800000000000637</v>
      </c>
      <c r="H104" s="522">
        <v>0</v>
      </c>
      <c r="I104" s="522">
        <v>3507.2</v>
      </c>
    </row>
    <row r="105" spans="1:9">
      <c r="A105" s="520">
        <v>110836</v>
      </c>
      <c r="B105" s="520">
        <v>8733331</v>
      </c>
      <c r="C105" s="521" t="s">
        <v>128</v>
      </c>
      <c r="D105" s="522">
        <v>3020.8</v>
      </c>
      <c r="E105" s="522">
        <v>-47.200000000000728</v>
      </c>
      <c r="G105" s="522">
        <v>-47.200000000000728</v>
      </c>
      <c r="H105" s="522">
        <v>0</v>
      </c>
      <c r="I105" s="522">
        <v>3020.8</v>
      </c>
    </row>
    <row r="106" spans="1:9">
      <c r="A106" s="520">
        <v>110837</v>
      </c>
      <c r="B106" s="520">
        <v>8733350</v>
      </c>
      <c r="C106" s="521" t="s">
        <v>129</v>
      </c>
      <c r="D106" s="522">
        <v>1254.4</v>
      </c>
      <c r="E106" s="522">
        <v>-85.8100000000004</v>
      </c>
      <c r="G106" s="522">
        <v>-85.8100000000004</v>
      </c>
      <c r="H106" s="522">
        <v>0</v>
      </c>
      <c r="I106" s="522">
        <v>1254.4</v>
      </c>
    </row>
    <row r="107" spans="1:9">
      <c r="A107" s="520">
        <v>110839</v>
      </c>
      <c r="B107" s="520">
        <v>8733356</v>
      </c>
      <c r="C107" s="521" t="s">
        <v>130</v>
      </c>
      <c r="D107" s="522">
        <v>4326.4</v>
      </c>
      <c r="E107" s="522">
        <v>-67.600000000001273</v>
      </c>
      <c r="G107" s="522">
        <v>-67.600000000001273</v>
      </c>
      <c r="H107" s="522">
        <v>0</v>
      </c>
      <c r="I107" s="522">
        <v>4326.4</v>
      </c>
    </row>
    <row r="108" spans="1:9">
      <c r="A108" s="520">
        <v>110840</v>
      </c>
      <c r="B108" s="520">
        <v>8733358</v>
      </c>
      <c r="C108" s="521" t="s">
        <v>131</v>
      </c>
      <c r="D108" s="522">
        <v>6041.6</v>
      </c>
      <c r="E108" s="522">
        <v>-94.400000000001455</v>
      </c>
      <c r="G108" s="522">
        <v>-94.400000000001455</v>
      </c>
      <c r="H108" s="522">
        <v>0</v>
      </c>
      <c r="I108" s="522">
        <v>6041.6</v>
      </c>
    </row>
    <row r="109" spans="1:9">
      <c r="A109" s="520">
        <v>110841</v>
      </c>
      <c r="B109" s="520">
        <v>8733360</v>
      </c>
      <c r="C109" s="521" t="s">
        <v>132</v>
      </c>
      <c r="D109" s="522">
        <v>3763.2</v>
      </c>
      <c r="E109" s="522">
        <v>-58.800000000000637</v>
      </c>
      <c r="G109" s="522">
        <v>-58.800000000000637</v>
      </c>
      <c r="H109" s="522">
        <v>0</v>
      </c>
      <c r="I109" s="522">
        <v>3763.2</v>
      </c>
    </row>
    <row r="110" spans="1:9">
      <c r="A110" s="520">
        <v>110847</v>
      </c>
      <c r="B110" s="520">
        <v>8733368</v>
      </c>
      <c r="C110" s="521" t="s">
        <v>133</v>
      </c>
      <c r="D110" s="522">
        <v>2560</v>
      </c>
      <c r="E110" s="522">
        <v>-40.000000000000455</v>
      </c>
      <c r="G110" s="522">
        <v>-40.000000000000455</v>
      </c>
      <c r="H110" s="522">
        <v>0</v>
      </c>
      <c r="I110" s="522">
        <v>2560</v>
      </c>
    </row>
    <row r="111" spans="1:9">
      <c r="A111" s="520">
        <v>110850</v>
      </c>
      <c r="B111" s="520">
        <v>8733373</v>
      </c>
      <c r="C111" s="521" t="s">
        <v>134</v>
      </c>
      <c r="D111" s="522">
        <v>2150.4</v>
      </c>
      <c r="E111" s="522">
        <v>-33.600000000000364</v>
      </c>
      <c r="G111" s="522">
        <v>-33.600000000000364</v>
      </c>
      <c r="H111" s="522">
        <v>0</v>
      </c>
      <c r="I111" s="522">
        <v>2150.4</v>
      </c>
    </row>
    <row r="112" spans="1:9">
      <c r="A112" s="520">
        <v>131238</v>
      </c>
      <c r="B112" s="520">
        <v>8733384</v>
      </c>
      <c r="C112" s="521" t="s">
        <v>135</v>
      </c>
      <c r="D112" s="522">
        <v>5939.2</v>
      </c>
      <c r="E112" s="522">
        <v>-92.800000000001091</v>
      </c>
      <c r="G112" s="522">
        <v>-92.800000000001091</v>
      </c>
      <c r="H112" s="522">
        <v>0</v>
      </c>
      <c r="I112" s="522">
        <v>5939.2</v>
      </c>
    </row>
    <row r="113" spans="1:9">
      <c r="A113" s="520">
        <v>133930</v>
      </c>
      <c r="B113" s="520">
        <v>8733386</v>
      </c>
      <c r="C113" s="521" t="s">
        <v>136</v>
      </c>
      <c r="D113" s="522">
        <v>60928</v>
      </c>
      <c r="E113" s="522">
        <v>-952</v>
      </c>
      <c r="G113" s="522">
        <v>-952</v>
      </c>
      <c r="H113" s="522">
        <v>0</v>
      </c>
      <c r="I113" s="522">
        <v>60928</v>
      </c>
    </row>
    <row r="114" spans="1:9">
      <c r="A114" s="520">
        <v>134894</v>
      </c>
      <c r="B114" s="520">
        <v>8733389</v>
      </c>
      <c r="C114" s="521" t="s">
        <v>137</v>
      </c>
      <c r="D114" s="522">
        <v>7424</v>
      </c>
      <c r="E114" s="522">
        <v>-116.00000000000182</v>
      </c>
      <c r="G114" s="522">
        <v>-116.00000000000182</v>
      </c>
      <c r="H114" s="522">
        <v>0</v>
      </c>
      <c r="I114" s="522">
        <v>7424</v>
      </c>
    </row>
    <row r="115" spans="1:9">
      <c r="A115" s="520">
        <v>134979</v>
      </c>
      <c r="B115" s="520">
        <v>8733390</v>
      </c>
      <c r="C115" s="521" t="s">
        <v>138</v>
      </c>
      <c r="D115" s="522">
        <v>33536</v>
      </c>
      <c r="E115" s="522">
        <v>4618.4400000000023</v>
      </c>
      <c r="G115" s="522">
        <v>1546.4400000000023</v>
      </c>
      <c r="H115" s="522">
        <v>3072</v>
      </c>
      <c r="I115" s="522">
        <v>36608</v>
      </c>
    </row>
    <row r="116" spans="1:9">
      <c r="A116" s="520">
        <v>131197</v>
      </c>
      <c r="B116" s="520">
        <v>8733392</v>
      </c>
      <c r="C116" s="521" t="s">
        <v>139</v>
      </c>
      <c r="D116" s="522">
        <v>7168</v>
      </c>
      <c r="E116" s="522">
        <v>-112.00000000000182</v>
      </c>
      <c r="G116" s="522">
        <v>-112.00000000000182</v>
      </c>
      <c r="H116" s="522">
        <v>0</v>
      </c>
      <c r="I116" s="522">
        <v>7168</v>
      </c>
    </row>
    <row r="117" spans="1:9">
      <c r="A117" s="520">
        <v>135131</v>
      </c>
      <c r="B117" s="520">
        <v>8733942</v>
      </c>
      <c r="C117" s="521" t="s">
        <v>140</v>
      </c>
      <c r="D117" s="522">
        <v>64000</v>
      </c>
      <c r="E117" s="522">
        <v>-1000</v>
      </c>
      <c r="G117" s="522">
        <v>-1000</v>
      </c>
      <c r="H117" s="522">
        <v>0</v>
      </c>
      <c r="I117" s="522">
        <v>64000</v>
      </c>
    </row>
    <row r="118" spans="1:9">
      <c r="A118" s="520">
        <v>135132</v>
      </c>
      <c r="B118" s="520">
        <v>8733943</v>
      </c>
      <c r="C118" s="521" t="s">
        <v>141</v>
      </c>
      <c r="D118" s="522">
        <v>67584</v>
      </c>
      <c r="E118" s="522">
        <v>-1056</v>
      </c>
      <c r="G118" s="522">
        <v>-1056</v>
      </c>
      <c r="H118" s="522">
        <v>0</v>
      </c>
      <c r="I118" s="522">
        <v>67584</v>
      </c>
    </row>
    <row r="119" spans="1:9">
      <c r="A119" s="520">
        <v>135568</v>
      </c>
      <c r="B119" s="520">
        <v>8733945</v>
      </c>
      <c r="C119" s="521" t="s">
        <v>142</v>
      </c>
      <c r="D119" s="522">
        <v>36352</v>
      </c>
      <c r="E119" s="522">
        <v>-568</v>
      </c>
      <c r="G119" s="522">
        <v>-568</v>
      </c>
      <c r="H119" s="522">
        <v>0</v>
      </c>
      <c r="I119" s="522">
        <v>36352</v>
      </c>
    </row>
    <row r="120" spans="1:9">
      <c r="A120" s="520">
        <v>136241</v>
      </c>
      <c r="B120" s="520">
        <v>8733946</v>
      </c>
      <c r="C120" s="521" t="s">
        <v>143</v>
      </c>
      <c r="D120" s="522">
        <v>8038.4</v>
      </c>
      <c r="E120" s="522">
        <v>-17445.886000000002</v>
      </c>
      <c r="G120" s="522">
        <v>-17445.886000000002</v>
      </c>
      <c r="H120" s="522">
        <v>0</v>
      </c>
      <c r="I120" s="522">
        <v>8038.4</v>
      </c>
    </row>
    <row r="121" spans="1:9">
      <c r="A121" s="520">
        <v>110888</v>
      </c>
      <c r="B121" s="520">
        <v>8735200</v>
      </c>
      <c r="C121" s="521" t="s">
        <v>144</v>
      </c>
      <c r="D121" s="522">
        <v>3251.2</v>
      </c>
      <c r="E121" s="522">
        <v>-50.800000000000637</v>
      </c>
      <c r="G121" s="522">
        <v>-50.800000000000637</v>
      </c>
      <c r="H121" s="522">
        <v>0</v>
      </c>
      <c r="I121" s="522">
        <v>3251.2</v>
      </c>
    </row>
    <row r="122" spans="1:9">
      <c r="A122" s="520">
        <v>138280</v>
      </c>
      <c r="B122" s="520">
        <v>8732005</v>
      </c>
      <c r="C122" s="521" t="s">
        <v>145</v>
      </c>
      <c r="D122" s="522">
        <v>7168</v>
      </c>
      <c r="E122" s="522">
        <v>0</v>
      </c>
      <c r="G122" s="522">
        <v>0</v>
      </c>
      <c r="H122" s="522">
        <v>0</v>
      </c>
      <c r="I122" s="522">
        <v>7168</v>
      </c>
    </row>
    <row r="123" spans="1:9">
      <c r="A123" s="520">
        <v>138993</v>
      </c>
      <c r="B123" s="520">
        <v>8732007</v>
      </c>
      <c r="C123" s="521" t="s">
        <v>146</v>
      </c>
      <c r="D123" s="522">
        <v>8140.8</v>
      </c>
      <c r="E123" s="522">
        <v>0</v>
      </c>
      <c r="G123" s="522">
        <v>0</v>
      </c>
      <c r="H123" s="522">
        <v>0</v>
      </c>
      <c r="I123" s="522">
        <v>8140.8</v>
      </c>
    </row>
    <row r="124" spans="1:9">
      <c r="A124" s="520">
        <v>139555</v>
      </c>
      <c r="B124" s="520">
        <v>8732008</v>
      </c>
      <c r="C124" s="521" t="s">
        <v>147</v>
      </c>
      <c r="D124" s="522">
        <v>5068.8</v>
      </c>
      <c r="E124" s="522">
        <v>0</v>
      </c>
      <c r="G124" s="522">
        <v>0</v>
      </c>
      <c r="H124" s="522">
        <v>0</v>
      </c>
      <c r="I124" s="522">
        <v>5068.8</v>
      </c>
    </row>
    <row r="125" spans="1:9">
      <c r="A125" s="520">
        <v>145423</v>
      </c>
      <c r="B125" s="520">
        <v>8732009</v>
      </c>
      <c r="C125" s="521" t="s">
        <v>148</v>
      </c>
      <c r="D125" s="522">
        <v>2764.8</v>
      </c>
      <c r="E125" s="522">
        <v>0</v>
      </c>
      <c r="G125" s="522">
        <v>0</v>
      </c>
      <c r="H125" s="522">
        <v>0</v>
      </c>
      <c r="I125" s="522">
        <v>2764.8</v>
      </c>
    </row>
    <row r="126" spans="1:9">
      <c r="A126" s="520">
        <v>139556</v>
      </c>
      <c r="B126" s="520">
        <v>8732013</v>
      </c>
      <c r="C126" s="521" t="s">
        <v>149</v>
      </c>
      <c r="D126" s="522">
        <v>1152</v>
      </c>
      <c r="E126" s="522">
        <v>0</v>
      </c>
      <c r="G126" s="522">
        <v>0</v>
      </c>
      <c r="H126" s="522">
        <v>0</v>
      </c>
      <c r="I126" s="522">
        <v>1152</v>
      </c>
    </row>
    <row r="127" spans="1:9">
      <c r="A127" s="520">
        <v>142638</v>
      </c>
      <c r="B127" s="520">
        <v>8732014</v>
      </c>
      <c r="C127" s="521" t="s">
        <v>150</v>
      </c>
      <c r="D127" s="522">
        <v>4403.2</v>
      </c>
      <c r="E127" s="522">
        <v>0</v>
      </c>
      <c r="G127" s="522">
        <v>0</v>
      </c>
      <c r="H127" s="522">
        <v>0</v>
      </c>
      <c r="I127" s="522">
        <v>4403.2</v>
      </c>
    </row>
    <row r="128" spans="1:9">
      <c r="A128" s="520">
        <v>148105</v>
      </c>
      <c r="B128" s="520">
        <v>8732015</v>
      </c>
      <c r="C128" s="521" t="s">
        <v>151</v>
      </c>
      <c r="D128" s="522">
        <v>21457</v>
      </c>
      <c r="E128" s="522">
        <v>0</v>
      </c>
      <c r="G128" s="522">
        <v>0</v>
      </c>
      <c r="H128" s="522">
        <v>0</v>
      </c>
      <c r="I128" s="522">
        <v>21457</v>
      </c>
    </row>
    <row r="129" spans="1:9">
      <c r="A129" s="520">
        <v>139634</v>
      </c>
      <c r="B129" s="520">
        <v>8732019</v>
      </c>
      <c r="C129" s="521" t="s">
        <v>152</v>
      </c>
      <c r="D129" s="522">
        <v>10444.8</v>
      </c>
      <c r="E129" s="522">
        <v>0</v>
      </c>
      <c r="G129" s="522">
        <v>0</v>
      </c>
      <c r="H129" s="522">
        <v>0</v>
      </c>
      <c r="I129" s="522">
        <v>10444.8</v>
      </c>
    </row>
    <row r="130" spans="1:9">
      <c r="A130" s="520">
        <v>140173</v>
      </c>
      <c r="B130" s="520">
        <v>8732020</v>
      </c>
      <c r="C130" s="521" t="s">
        <v>153</v>
      </c>
      <c r="D130" s="522">
        <v>4070.4</v>
      </c>
      <c r="E130" s="522">
        <v>0</v>
      </c>
      <c r="G130" s="522">
        <v>0</v>
      </c>
      <c r="H130" s="522">
        <v>0</v>
      </c>
      <c r="I130" s="522">
        <v>4070.4</v>
      </c>
    </row>
    <row r="131" spans="1:9">
      <c r="A131" s="520">
        <v>139088</v>
      </c>
      <c r="B131" s="520">
        <v>8732021</v>
      </c>
      <c r="C131" s="521" t="s">
        <v>154</v>
      </c>
      <c r="D131" s="522">
        <v>1177.6</v>
      </c>
      <c r="E131" s="522">
        <v>0</v>
      </c>
      <c r="G131" s="522">
        <v>0</v>
      </c>
      <c r="H131" s="522">
        <v>0</v>
      </c>
      <c r="I131" s="522">
        <v>1177.6</v>
      </c>
    </row>
    <row r="132" spans="1:9">
      <c r="A132" s="520">
        <v>140174</v>
      </c>
      <c r="B132" s="520">
        <v>8732022</v>
      </c>
      <c r="C132" s="521" t="s">
        <v>155</v>
      </c>
      <c r="D132" s="522">
        <v>4454.4</v>
      </c>
      <c r="E132" s="522">
        <v>0</v>
      </c>
      <c r="G132" s="522">
        <v>0</v>
      </c>
      <c r="H132" s="522">
        <v>0</v>
      </c>
      <c r="I132" s="522">
        <v>4454.4</v>
      </c>
    </row>
    <row r="133" spans="1:9">
      <c r="A133" s="520">
        <v>140386</v>
      </c>
      <c r="B133" s="520">
        <v>8732023</v>
      </c>
      <c r="C133" s="521" t="s">
        <v>156</v>
      </c>
      <c r="D133" s="522">
        <v>1612.8</v>
      </c>
      <c r="E133" s="522">
        <v>0</v>
      </c>
      <c r="G133" s="522">
        <v>0</v>
      </c>
      <c r="H133" s="522">
        <v>0</v>
      </c>
      <c r="I133" s="522">
        <v>1612.8</v>
      </c>
    </row>
    <row r="134" spans="1:9">
      <c r="A134" s="520">
        <v>140483</v>
      </c>
      <c r="B134" s="520">
        <v>8732024</v>
      </c>
      <c r="C134" s="521" t="s">
        <v>157</v>
      </c>
      <c r="D134" s="522">
        <v>6348.8</v>
      </c>
      <c r="E134" s="522">
        <v>0</v>
      </c>
      <c r="G134" s="522">
        <v>0</v>
      </c>
      <c r="H134" s="522">
        <v>0</v>
      </c>
      <c r="I134" s="522">
        <v>6348.8</v>
      </c>
    </row>
    <row r="135" spans="1:9">
      <c r="A135" s="520">
        <v>140622</v>
      </c>
      <c r="B135" s="520">
        <v>8732025</v>
      </c>
      <c r="C135" s="521" t="s">
        <v>158</v>
      </c>
      <c r="D135" s="522">
        <v>5043.2</v>
      </c>
      <c r="E135" s="522">
        <v>0</v>
      </c>
      <c r="G135" s="522">
        <v>0</v>
      </c>
      <c r="H135" s="522">
        <v>0</v>
      </c>
      <c r="I135" s="522">
        <v>5043.2</v>
      </c>
    </row>
    <row r="136" spans="1:9">
      <c r="A136" s="520">
        <v>140888</v>
      </c>
      <c r="B136" s="520">
        <v>8732026</v>
      </c>
      <c r="C136" s="521" t="s">
        <v>159</v>
      </c>
      <c r="D136" s="522">
        <v>7628.8</v>
      </c>
      <c r="E136" s="522">
        <v>0</v>
      </c>
      <c r="G136" s="522">
        <v>0</v>
      </c>
      <c r="H136" s="522">
        <v>0</v>
      </c>
      <c r="I136" s="522">
        <v>7628.8</v>
      </c>
    </row>
    <row r="137" spans="1:9">
      <c r="A137" s="520">
        <v>141211</v>
      </c>
      <c r="B137" s="520">
        <v>8732027</v>
      </c>
      <c r="C137" s="521" t="s">
        <v>160</v>
      </c>
      <c r="D137" s="522">
        <v>6092.8</v>
      </c>
      <c r="E137" s="522">
        <v>0</v>
      </c>
      <c r="G137" s="522">
        <v>0</v>
      </c>
      <c r="H137" s="522">
        <v>0</v>
      </c>
      <c r="I137" s="522">
        <v>6092.8</v>
      </c>
    </row>
    <row r="138" spans="1:9">
      <c r="A138" s="520">
        <v>141212</v>
      </c>
      <c r="B138" s="520">
        <v>8732030</v>
      </c>
      <c r="C138" s="521" t="s">
        <v>161</v>
      </c>
      <c r="D138" s="522">
        <v>3225.6</v>
      </c>
      <c r="E138" s="522">
        <v>0</v>
      </c>
      <c r="G138" s="522">
        <v>0</v>
      </c>
      <c r="H138" s="522">
        <v>0</v>
      </c>
      <c r="I138" s="522">
        <v>3225.6</v>
      </c>
    </row>
    <row r="139" spans="1:9">
      <c r="A139" s="520">
        <v>141213</v>
      </c>
      <c r="B139" s="520">
        <v>8732032</v>
      </c>
      <c r="C139" s="521" t="s">
        <v>162</v>
      </c>
      <c r="D139" s="522">
        <v>3968</v>
      </c>
      <c r="E139" s="522">
        <v>0</v>
      </c>
      <c r="G139" s="522">
        <v>0</v>
      </c>
      <c r="H139" s="522">
        <v>0</v>
      </c>
      <c r="I139" s="522">
        <v>3968</v>
      </c>
    </row>
    <row r="140" spans="1:9">
      <c r="A140" s="520">
        <v>141500</v>
      </c>
      <c r="B140" s="520">
        <v>8732034</v>
      </c>
      <c r="C140" s="521" t="s">
        <v>163</v>
      </c>
      <c r="D140" s="522">
        <v>5580.8</v>
      </c>
      <c r="E140" s="522">
        <v>0</v>
      </c>
      <c r="G140" s="522">
        <v>0</v>
      </c>
      <c r="H140" s="522">
        <v>0</v>
      </c>
      <c r="I140" s="522">
        <v>5580.8</v>
      </c>
    </row>
    <row r="141" spans="1:9">
      <c r="A141" s="520">
        <v>141690</v>
      </c>
      <c r="B141" s="520">
        <v>8732036</v>
      </c>
      <c r="C141" s="521" t="s">
        <v>164</v>
      </c>
      <c r="D141" s="522">
        <v>2355.2</v>
      </c>
      <c r="E141" s="522">
        <v>0</v>
      </c>
      <c r="G141" s="522">
        <v>0</v>
      </c>
      <c r="H141" s="522">
        <v>0</v>
      </c>
      <c r="I141" s="522">
        <v>2355.2</v>
      </c>
    </row>
    <row r="142" spans="1:9">
      <c r="A142" s="520">
        <v>141949</v>
      </c>
      <c r="B142" s="520">
        <v>8732037</v>
      </c>
      <c r="C142" s="521" t="s">
        <v>165</v>
      </c>
      <c r="D142" s="522">
        <v>4710.4</v>
      </c>
      <c r="E142" s="522">
        <v>0</v>
      </c>
      <c r="G142" s="522">
        <v>0</v>
      </c>
      <c r="H142" s="522">
        <v>0</v>
      </c>
      <c r="I142" s="522">
        <v>4710.4</v>
      </c>
    </row>
    <row r="143" spans="1:9">
      <c r="A143" s="520">
        <v>142034</v>
      </c>
      <c r="B143" s="520">
        <v>8732038</v>
      </c>
      <c r="C143" s="521" t="s">
        <v>166</v>
      </c>
      <c r="D143" s="522">
        <v>5478.4</v>
      </c>
      <c r="E143" s="522">
        <v>0</v>
      </c>
      <c r="G143" s="522">
        <v>0</v>
      </c>
      <c r="H143" s="522">
        <v>0</v>
      </c>
      <c r="I143" s="522">
        <v>5478.4</v>
      </c>
    </row>
    <row r="144" spans="1:9">
      <c r="A144" s="520">
        <v>142810</v>
      </c>
      <c r="B144" s="520">
        <v>8732040</v>
      </c>
      <c r="C144" s="521" t="s">
        <v>167</v>
      </c>
      <c r="D144" s="522">
        <v>3763.2</v>
      </c>
      <c r="E144" s="522">
        <v>0</v>
      </c>
      <c r="G144" s="522">
        <v>0</v>
      </c>
      <c r="H144" s="522">
        <v>0</v>
      </c>
      <c r="I144" s="522">
        <v>3763.2</v>
      </c>
    </row>
    <row r="145" spans="1:9">
      <c r="A145" s="520">
        <v>145424</v>
      </c>
      <c r="B145" s="520">
        <v>8732041</v>
      </c>
      <c r="C145" s="521" t="s">
        <v>168</v>
      </c>
      <c r="D145" s="522">
        <v>3865.6</v>
      </c>
      <c r="E145" s="522">
        <v>0</v>
      </c>
      <c r="G145" s="522">
        <v>0</v>
      </c>
      <c r="H145" s="522">
        <v>0</v>
      </c>
      <c r="I145" s="522">
        <v>3865.6</v>
      </c>
    </row>
    <row r="146" spans="1:9">
      <c r="A146" s="520">
        <v>142811</v>
      </c>
      <c r="B146" s="520">
        <v>8732042</v>
      </c>
      <c r="C146" s="521" t="s">
        <v>169</v>
      </c>
      <c r="D146" s="522">
        <v>2022.4</v>
      </c>
      <c r="E146" s="522">
        <v>0</v>
      </c>
      <c r="G146" s="522">
        <v>0</v>
      </c>
      <c r="H146" s="522">
        <v>0</v>
      </c>
      <c r="I146" s="522">
        <v>2022.4</v>
      </c>
    </row>
    <row r="147" spans="1:9">
      <c r="A147" s="520">
        <v>143836</v>
      </c>
      <c r="B147" s="520">
        <v>8732044</v>
      </c>
      <c r="C147" s="521" t="s">
        <v>623</v>
      </c>
      <c r="D147" s="522">
        <v>14745.6</v>
      </c>
      <c r="E147" s="522">
        <v>0</v>
      </c>
      <c r="G147" s="522">
        <v>0</v>
      </c>
      <c r="H147" s="522">
        <v>0</v>
      </c>
      <c r="I147" s="522">
        <v>14745.6</v>
      </c>
    </row>
    <row r="148" spans="1:9">
      <c r="A148" s="520">
        <v>143849</v>
      </c>
      <c r="B148" s="520">
        <v>8732045</v>
      </c>
      <c r="C148" s="521" t="s">
        <v>171</v>
      </c>
      <c r="D148" s="522">
        <v>3942.4</v>
      </c>
      <c r="E148" s="522">
        <v>0</v>
      </c>
      <c r="G148" s="522">
        <v>0</v>
      </c>
      <c r="H148" s="522">
        <v>0</v>
      </c>
      <c r="I148" s="522">
        <v>3942.4</v>
      </c>
    </row>
    <row r="149" spans="1:9">
      <c r="A149" s="520">
        <v>143941</v>
      </c>
      <c r="B149" s="520">
        <v>8732049</v>
      </c>
      <c r="C149" s="521" t="s">
        <v>172</v>
      </c>
      <c r="D149" s="522">
        <v>11980.8</v>
      </c>
      <c r="E149" s="522">
        <v>0</v>
      </c>
      <c r="G149" s="522">
        <v>0</v>
      </c>
      <c r="H149" s="522">
        <v>0</v>
      </c>
      <c r="I149" s="522">
        <v>11980.8</v>
      </c>
    </row>
    <row r="150" spans="1:9">
      <c r="A150" s="520">
        <v>143955</v>
      </c>
      <c r="B150" s="520">
        <v>8732050</v>
      </c>
      <c r="C150" s="521" t="s">
        <v>173</v>
      </c>
      <c r="D150" s="522">
        <v>4224</v>
      </c>
      <c r="E150" s="522">
        <v>0</v>
      </c>
      <c r="G150" s="522">
        <v>0</v>
      </c>
      <c r="H150" s="522">
        <v>0</v>
      </c>
      <c r="I150" s="522">
        <v>4224</v>
      </c>
    </row>
    <row r="151" spans="1:9">
      <c r="A151" s="520">
        <v>144770</v>
      </c>
      <c r="B151" s="520">
        <v>8732051</v>
      </c>
      <c r="C151" s="521" t="s">
        <v>174</v>
      </c>
      <c r="D151" s="522">
        <v>23347.2</v>
      </c>
      <c r="E151" s="522">
        <v>0</v>
      </c>
      <c r="G151" s="522">
        <v>0</v>
      </c>
      <c r="H151" s="522">
        <v>0</v>
      </c>
      <c r="I151" s="522">
        <v>23347.2</v>
      </c>
    </row>
    <row r="152" spans="1:9">
      <c r="A152" s="520">
        <v>144947</v>
      </c>
      <c r="B152" s="520">
        <v>8732052</v>
      </c>
      <c r="C152" s="521" t="s">
        <v>175</v>
      </c>
      <c r="D152" s="522">
        <v>5632</v>
      </c>
      <c r="E152" s="522">
        <v>0</v>
      </c>
      <c r="G152" s="522">
        <v>0</v>
      </c>
      <c r="H152" s="522">
        <v>0</v>
      </c>
      <c r="I152" s="522">
        <v>5632</v>
      </c>
    </row>
    <row r="153" spans="1:9">
      <c r="A153" s="520">
        <v>145147</v>
      </c>
      <c r="B153" s="520">
        <v>8732053</v>
      </c>
      <c r="C153" s="521" t="s">
        <v>176</v>
      </c>
      <c r="D153" s="522">
        <v>2892.8</v>
      </c>
      <c r="E153" s="522">
        <v>0</v>
      </c>
      <c r="G153" s="522">
        <v>0</v>
      </c>
      <c r="H153" s="522">
        <v>0</v>
      </c>
      <c r="I153" s="522">
        <v>2892.8</v>
      </c>
    </row>
    <row r="154" spans="1:9">
      <c r="A154" s="520">
        <v>145302</v>
      </c>
      <c r="B154" s="520">
        <v>8732055</v>
      </c>
      <c r="C154" s="521" t="s">
        <v>177</v>
      </c>
      <c r="D154" s="522">
        <v>2867.2</v>
      </c>
      <c r="E154" s="522">
        <v>0</v>
      </c>
      <c r="G154" s="522">
        <v>0</v>
      </c>
      <c r="H154" s="522">
        <v>0</v>
      </c>
      <c r="I154" s="522">
        <v>2867.2</v>
      </c>
    </row>
    <row r="155" spans="1:9">
      <c r="A155" s="520">
        <v>144054</v>
      </c>
      <c r="B155" s="520">
        <v>8732057</v>
      </c>
      <c r="C155" s="521" t="s">
        <v>178</v>
      </c>
      <c r="D155" s="522">
        <v>5120</v>
      </c>
      <c r="E155" s="522">
        <v>0</v>
      </c>
      <c r="G155" s="522">
        <v>0</v>
      </c>
      <c r="H155" s="522">
        <v>0</v>
      </c>
      <c r="I155" s="522">
        <v>5120</v>
      </c>
    </row>
    <row r="156" spans="1:9">
      <c r="A156" s="520">
        <v>145801</v>
      </c>
      <c r="B156" s="520">
        <v>8732058</v>
      </c>
      <c r="C156" s="521" t="s">
        <v>179</v>
      </c>
      <c r="D156" s="522">
        <v>6246.4</v>
      </c>
      <c r="E156" s="522">
        <v>0</v>
      </c>
      <c r="G156" s="522">
        <v>0</v>
      </c>
      <c r="H156" s="522">
        <v>0</v>
      </c>
      <c r="I156" s="522">
        <v>6246.4</v>
      </c>
    </row>
    <row r="157" spans="1:9">
      <c r="A157" s="520">
        <v>145401</v>
      </c>
      <c r="B157" s="520">
        <v>8732061</v>
      </c>
      <c r="C157" s="521" t="s">
        <v>180</v>
      </c>
      <c r="D157" s="522">
        <v>2611.2</v>
      </c>
      <c r="E157" s="522">
        <v>0</v>
      </c>
      <c r="G157" s="522">
        <v>0</v>
      </c>
      <c r="H157" s="522">
        <v>0</v>
      </c>
      <c r="I157" s="522">
        <v>2611.2</v>
      </c>
    </row>
    <row r="158" spans="1:9">
      <c r="A158" s="520">
        <v>145553</v>
      </c>
      <c r="B158" s="520">
        <v>8732067</v>
      </c>
      <c r="C158" s="521" t="s">
        <v>181</v>
      </c>
      <c r="D158" s="522">
        <v>2713.6</v>
      </c>
      <c r="E158" s="522">
        <v>0</v>
      </c>
      <c r="G158" s="522">
        <v>0</v>
      </c>
      <c r="H158" s="522">
        <v>0</v>
      </c>
      <c r="I158" s="522">
        <v>2713.6</v>
      </c>
    </row>
    <row r="159" spans="1:9">
      <c r="A159" s="520">
        <v>145719</v>
      </c>
      <c r="B159" s="520">
        <v>8732071</v>
      </c>
      <c r="C159" s="521" t="s">
        <v>182</v>
      </c>
      <c r="D159" s="522">
        <v>3532.8</v>
      </c>
      <c r="E159" s="522">
        <v>0</v>
      </c>
      <c r="G159" s="522">
        <v>0</v>
      </c>
      <c r="H159" s="522">
        <v>0</v>
      </c>
      <c r="I159" s="522">
        <v>3532.8</v>
      </c>
    </row>
    <row r="160" spans="1:9">
      <c r="A160" s="520">
        <v>136670</v>
      </c>
      <c r="B160" s="520">
        <v>8732072</v>
      </c>
      <c r="C160" s="521" t="s">
        <v>183</v>
      </c>
      <c r="D160" s="522">
        <v>5171.2</v>
      </c>
      <c r="E160" s="522">
        <v>0</v>
      </c>
      <c r="G160" s="522">
        <v>0</v>
      </c>
      <c r="H160" s="522">
        <v>0</v>
      </c>
      <c r="I160" s="522">
        <v>5171.2</v>
      </c>
    </row>
    <row r="161" spans="1:9">
      <c r="A161" s="520">
        <v>145924</v>
      </c>
      <c r="B161" s="520">
        <v>8732073</v>
      </c>
      <c r="C161" s="521" t="s">
        <v>184</v>
      </c>
      <c r="D161" s="522">
        <v>5000</v>
      </c>
      <c r="E161" s="522">
        <v>0</v>
      </c>
      <c r="G161" s="522">
        <v>0</v>
      </c>
      <c r="H161" s="522">
        <v>0</v>
      </c>
      <c r="I161" s="522">
        <v>5000</v>
      </c>
    </row>
    <row r="162" spans="1:9">
      <c r="A162" s="520">
        <v>139843</v>
      </c>
      <c r="B162" s="520">
        <v>8732076</v>
      </c>
      <c r="C162" s="521" t="s">
        <v>185</v>
      </c>
      <c r="D162" s="522">
        <v>7116.8</v>
      </c>
      <c r="E162" s="522">
        <v>0</v>
      </c>
      <c r="G162" s="522">
        <v>0</v>
      </c>
      <c r="H162" s="522">
        <v>0</v>
      </c>
      <c r="I162" s="522">
        <v>7116.8</v>
      </c>
    </row>
    <row r="163" spans="1:9">
      <c r="A163" s="520">
        <v>146310</v>
      </c>
      <c r="B163" s="520">
        <v>8732078</v>
      </c>
      <c r="C163" s="521" t="s">
        <v>186</v>
      </c>
      <c r="D163" s="522">
        <v>5683.2</v>
      </c>
      <c r="E163" s="522">
        <v>0</v>
      </c>
      <c r="G163" s="522">
        <v>0</v>
      </c>
      <c r="H163" s="522">
        <v>0</v>
      </c>
      <c r="I163" s="522">
        <v>5683.2</v>
      </c>
    </row>
    <row r="164" spans="1:9">
      <c r="A164" s="520">
        <v>146407</v>
      </c>
      <c r="B164" s="520">
        <v>8732079</v>
      </c>
      <c r="C164" s="521" t="s">
        <v>187</v>
      </c>
      <c r="D164" s="522">
        <v>10956.8</v>
      </c>
      <c r="E164" s="522">
        <v>0</v>
      </c>
      <c r="G164" s="522">
        <v>0</v>
      </c>
      <c r="H164" s="522">
        <v>0</v>
      </c>
      <c r="I164" s="522">
        <v>10956.8</v>
      </c>
    </row>
    <row r="165" spans="1:9">
      <c r="A165" s="520">
        <v>146357</v>
      </c>
      <c r="B165" s="520">
        <v>8732081</v>
      </c>
      <c r="C165" s="521" t="s">
        <v>188</v>
      </c>
      <c r="D165" s="522">
        <v>1843.2</v>
      </c>
      <c r="E165" s="522">
        <v>0</v>
      </c>
      <c r="G165" s="522">
        <v>0</v>
      </c>
      <c r="H165" s="522">
        <v>0</v>
      </c>
      <c r="I165" s="522">
        <v>1843.2</v>
      </c>
    </row>
    <row r="166" spans="1:9">
      <c r="A166" s="520">
        <v>146515</v>
      </c>
      <c r="B166" s="520">
        <v>8732085</v>
      </c>
      <c r="C166" s="521" t="s">
        <v>189</v>
      </c>
      <c r="D166" s="522">
        <v>7680</v>
      </c>
      <c r="E166" s="522">
        <v>0</v>
      </c>
      <c r="G166" s="522">
        <v>0</v>
      </c>
      <c r="H166" s="522">
        <v>0</v>
      </c>
      <c r="I166" s="522">
        <v>7680</v>
      </c>
    </row>
    <row r="167" spans="1:9">
      <c r="A167" s="520">
        <v>146965</v>
      </c>
      <c r="B167" s="520">
        <v>8732086</v>
      </c>
      <c r="C167" s="521" t="s">
        <v>190</v>
      </c>
      <c r="D167" s="522">
        <v>4608</v>
      </c>
      <c r="E167" s="522">
        <v>0</v>
      </c>
      <c r="G167" s="522">
        <v>0</v>
      </c>
      <c r="H167" s="522">
        <v>0</v>
      </c>
      <c r="I167" s="522">
        <v>4608</v>
      </c>
    </row>
    <row r="168" spans="1:9">
      <c r="A168" s="520">
        <v>136653</v>
      </c>
      <c r="B168" s="520">
        <v>8732087</v>
      </c>
      <c r="C168" s="521" t="s">
        <v>191</v>
      </c>
      <c r="D168" s="522">
        <v>9113.6</v>
      </c>
      <c r="E168" s="522">
        <v>0</v>
      </c>
      <c r="G168" s="522">
        <v>0</v>
      </c>
      <c r="H168" s="522">
        <v>0</v>
      </c>
      <c r="I168" s="522">
        <v>9113.6</v>
      </c>
    </row>
    <row r="169" spans="1:9">
      <c r="A169" s="520">
        <v>140538</v>
      </c>
      <c r="B169" s="520">
        <v>8732088</v>
      </c>
      <c r="C169" s="521" t="s">
        <v>192</v>
      </c>
      <c r="D169" s="522">
        <v>5171.2</v>
      </c>
      <c r="E169" s="522">
        <v>0</v>
      </c>
      <c r="G169" s="522">
        <v>0</v>
      </c>
      <c r="H169" s="522">
        <v>0</v>
      </c>
      <c r="I169" s="522">
        <v>5171.2</v>
      </c>
    </row>
    <row r="170" spans="1:9">
      <c r="A170" s="520">
        <v>146968</v>
      </c>
      <c r="B170" s="520">
        <v>8732089</v>
      </c>
      <c r="C170" s="521" t="s">
        <v>193</v>
      </c>
      <c r="D170" s="522">
        <v>5529.6</v>
      </c>
      <c r="E170" s="522">
        <v>0</v>
      </c>
      <c r="G170" s="522">
        <v>0</v>
      </c>
      <c r="H170" s="522">
        <v>0</v>
      </c>
      <c r="I170" s="522">
        <v>5529.6</v>
      </c>
    </row>
    <row r="171" spans="1:9">
      <c r="A171" s="520">
        <v>142424</v>
      </c>
      <c r="B171" s="520">
        <v>8732092</v>
      </c>
      <c r="C171" s="521" t="s">
        <v>194</v>
      </c>
      <c r="D171" s="522">
        <v>5120</v>
      </c>
      <c r="E171" s="522">
        <v>0</v>
      </c>
      <c r="G171" s="522">
        <v>0</v>
      </c>
      <c r="H171" s="522">
        <v>0</v>
      </c>
      <c r="I171" s="522">
        <v>5120</v>
      </c>
    </row>
    <row r="172" spans="1:9">
      <c r="A172" s="520">
        <v>139466</v>
      </c>
      <c r="B172" s="520">
        <v>8732094</v>
      </c>
      <c r="C172" s="521" t="s">
        <v>195</v>
      </c>
      <c r="D172" s="522">
        <v>6707.2</v>
      </c>
      <c r="E172" s="522">
        <v>0</v>
      </c>
      <c r="G172" s="522">
        <v>0</v>
      </c>
      <c r="H172" s="522">
        <v>0</v>
      </c>
      <c r="I172" s="522">
        <v>6707.2</v>
      </c>
    </row>
    <row r="173" spans="1:9">
      <c r="A173" s="520">
        <v>147110</v>
      </c>
      <c r="B173" s="520">
        <v>8732096</v>
      </c>
      <c r="C173" s="521" t="s">
        <v>196</v>
      </c>
      <c r="D173" s="522">
        <v>2995.2</v>
      </c>
      <c r="E173" s="522">
        <v>0</v>
      </c>
      <c r="G173" s="522">
        <v>0</v>
      </c>
      <c r="H173" s="522">
        <v>0</v>
      </c>
      <c r="I173" s="522">
        <v>2995.2</v>
      </c>
    </row>
    <row r="174" spans="1:9">
      <c r="A174" s="520">
        <v>147441</v>
      </c>
      <c r="B174" s="520">
        <v>8732098</v>
      </c>
      <c r="C174" s="521" t="s">
        <v>197</v>
      </c>
      <c r="D174" s="522">
        <v>2969.6</v>
      </c>
      <c r="E174" s="522">
        <v>0</v>
      </c>
      <c r="G174" s="522">
        <v>0</v>
      </c>
      <c r="H174" s="522">
        <v>0</v>
      </c>
      <c r="I174" s="522">
        <v>2969.6</v>
      </c>
    </row>
    <row r="175" spans="1:9">
      <c r="A175" s="520">
        <v>149098</v>
      </c>
      <c r="B175" s="520">
        <v>8732099</v>
      </c>
      <c r="C175" s="521" t="s">
        <v>495</v>
      </c>
      <c r="D175" s="522">
        <v>0</v>
      </c>
      <c r="E175" s="522">
        <v>0</v>
      </c>
      <c r="G175" s="522">
        <v>0</v>
      </c>
      <c r="H175" s="522">
        <v>0</v>
      </c>
      <c r="I175" s="522">
        <v>0</v>
      </c>
    </row>
    <row r="176" spans="1:9">
      <c r="A176" s="520">
        <v>145425</v>
      </c>
      <c r="B176" s="520">
        <v>8732200</v>
      </c>
      <c r="C176" s="521" t="s">
        <v>198</v>
      </c>
      <c r="D176" s="522">
        <v>4531.2</v>
      </c>
      <c r="E176" s="522">
        <v>0</v>
      </c>
      <c r="G176" s="522">
        <v>0</v>
      </c>
      <c r="H176" s="522">
        <v>0</v>
      </c>
      <c r="I176" s="522">
        <v>4531.2</v>
      </c>
    </row>
    <row r="177" spans="1:9">
      <c r="A177" s="520">
        <v>148454</v>
      </c>
      <c r="B177" s="520">
        <v>8732202</v>
      </c>
      <c r="C177" s="521" t="s">
        <v>62</v>
      </c>
      <c r="D177" s="522">
        <v>4096</v>
      </c>
      <c r="E177" s="522">
        <v>0</v>
      </c>
      <c r="G177" s="522">
        <v>0</v>
      </c>
      <c r="H177" s="522">
        <v>0</v>
      </c>
      <c r="I177" s="522">
        <v>4096</v>
      </c>
    </row>
    <row r="178" spans="1:9">
      <c r="A178" s="520">
        <v>143576</v>
      </c>
      <c r="B178" s="520">
        <v>8732204</v>
      </c>
      <c r="C178" s="521" t="s">
        <v>199</v>
      </c>
      <c r="D178" s="522">
        <v>3609.6</v>
      </c>
      <c r="E178" s="522">
        <v>0</v>
      </c>
      <c r="G178" s="522">
        <v>0</v>
      </c>
      <c r="H178" s="522">
        <v>0</v>
      </c>
      <c r="I178" s="522">
        <v>3609.6</v>
      </c>
    </row>
    <row r="179" spans="1:9">
      <c r="A179" s="520">
        <v>143871</v>
      </c>
      <c r="B179" s="520">
        <v>8732206</v>
      </c>
      <c r="C179" s="521" t="s">
        <v>200</v>
      </c>
      <c r="D179" s="522">
        <v>9574.4</v>
      </c>
      <c r="E179" s="522">
        <v>0</v>
      </c>
      <c r="G179" s="522">
        <v>0</v>
      </c>
      <c r="H179" s="522">
        <v>0</v>
      </c>
      <c r="I179" s="522">
        <v>9574.4</v>
      </c>
    </row>
    <row r="180" spans="1:9">
      <c r="A180" s="520">
        <v>138029</v>
      </c>
      <c r="B180" s="520">
        <v>8732209</v>
      </c>
      <c r="C180" s="521" t="s">
        <v>201</v>
      </c>
      <c r="D180" s="522">
        <v>9830.4</v>
      </c>
      <c r="E180" s="522">
        <v>0</v>
      </c>
      <c r="G180" s="522">
        <v>0</v>
      </c>
      <c r="H180" s="522">
        <v>0</v>
      </c>
      <c r="I180" s="522">
        <v>9830.4</v>
      </c>
    </row>
    <row r="181" spans="1:9">
      <c r="A181" s="520">
        <v>140535</v>
      </c>
      <c r="B181" s="520">
        <v>8732210</v>
      </c>
      <c r="C181" s="521" t="s">
        <v>202</v>
      </c>
      <c r="D181" s="522">
        <v>1331.2</v>
      </c>
      <c r="E181" s="522">
        <v>0</v>
      </c>
      <c r="G181" s="522">
        <v>0</v>
      </c>
      <c r="H181" s="522">
        <v>0</v>
      </c>
      <c r="I181" s="522">
        <v>1331.2</v>
      </c>
    </row>
    <row r="182" spans="1:9">
      <c r="A182" s="520">
        <v>143775</v>
      </c>
      <c r="B182" s="520">
        <v>8732216</v>
      </c>
      <c r="C182" s="521" t="s">
        <v>203</v>
      </c>
      <c r="D182" s="522">
        <v>3353.6</v>
      </c>
      <c r="E182" s="522">
        <v>0</v>
      </c>
      <c r="G182" s="522">
        <v>0</v>
      </c>
      <c r="H182" s="522">
        <v>0</v>
      </c>
      <c r="I182" s="522">
        <v>3353.6</v>
      </c>
    </row>
    <row r="183" spans="1:9">
      <c r="A183" s="520">
        <v>143777</v>
      </c>
      <c r="B183" s="520">
        <v>8732218</v>
      </c>
      <c r="C183" s="521" t="s">
        <v>204</v>
      </c>
      <c r="D183" s="522">
        <v>4633.6</v>
      </c>
      <c r="E183" s="522">
        <v>0</v>
      </c>
      <c r="G183" s="522">
        <v>0</v>
      </c>
      <c r="H183" s="522">
        <v>0</v>
      </c>
      <c r="I183" s="522">
        <v>4633.6</v>
      </c>
    </row>
    <row r="184" spans="1:9">
      <c r="A184" s="520">
        <v>143575</v>
      </c>
      <c r="B184" s="520">
        <v>8732220</v>
      </c>
      <c r="C184" s="521" t="s">
        <v>205</v>
      </c>
      <c r="D184" s="522">
        <v>5273.6</v>
      </c>
      <c r="E184" s="522">
        <v>0</v>
      </c>
      <c r="G184" s="522">
        <v>0</v>
      </c>
      <c r="H184" s="522">
        <v>0</v>
      </c>
      <c r="I184" s="522">
        <v>5273.6</v>
      </c>
    </row>
    <row r="185" spans="1:9">
      <c r="A185" s="520">
        <v>148983</v>
      </c>
      <c r="B185" s="520">
        <v>8732222</v>
      </c>
      <c r="C185" s="521" t="s">
        <v>624</v>
      </c>
      <c r="D185" s="522">
        <v>18088.75</v>
      </c>
      <c r="E185" s="522">
        <v>0</v>
      </c>
      <c r="G185" s="522">
        <v>0</v>
      </c>
      <c r="H185" s="522">
        <v>0</v>
      </c>
      <c r="I185" s="522">
        <v>18088.75</v>
      </c>
    </row>
    <row r="186" spans="1:9">
      <c r="A186" s="520">
        <v>146050</v>
      </c>
      <c r="B186" s="520">
        <v>8732226</v>
      </c>
      <c r="C186" s="521" t="s">
        <v>206</v>
      </c>
      <c r="D186" s="522">
        <v>3875.84</v>
      </c>
      <c r="E186" s="522">
        <v>0</v>
      </c>
      <c r="G186" s="522">
        <v>0</v>
      </c>
      <c r="H186" s="522">
        <v>0</v>
      </c>
      <c r="I186" s="522">
        <v>3875.84</v>
      </c>
    </row>
    <row r="187" spans="1:9">
      <c r="A187" s="520">
        <v>143870</v>
      </c>
      <c r="B187" s="520">
        <v>8732252</v>
      </c>
      <c r="C187" s="521" t="s">
        <v>625</v>
      </c>
      <c r="D187" s="522">
        <v>4352</v>
      </c>
      <c r="E187" s="522">
        <v>0</v>
      </c>
      <c r="G187" s="522">
        <v>0</v>
      </c>
      <c r="H187" s="522">
        <v>0</v>
      </c>
      <c r="I187" s="522">
        <v>4352</v>
      </c>
    </row>
    <row r="188" spans="1:9">
      <c r="A188" s="520">
        <v>146929</v>
      </c>
      <c r="B188" s="520">
        <v>8732256</v>
      </c>
      <c r="C188" s="521" t="s">
        <v>208</v>
      </c>
      <c r="D188" s="522">
        <v>5939.2</v>
      </c>
      <c r="E188" s="522">
        <v>0</v>
      </c>
      <c r="G188" s="522">
        <v>0</v>
      </c>
      <c r="H188" s="522">
        <v>0</v>
      </c>
      <c r="I188" s="522">
        <v>5939.2</v>
      </c>
    </row>
    <row r="189" spans="1:9">
      <c r="A189" s="520">
        <v>138595</v>
      </c>
      <c r="B189" s="520">
        <v>8732257</v>
      </c>
      <c r="C189" s="521" t="s">
        <v>209</v>
      </c>
      <c r="D189" s="522">
        <v>4454.4</v>
      </c>
      <c r="E189" s="522">
        <v>0</v>
      </c>
      <c r="G189" s="522">
        <v>0</v>
      </c>
      <c r="H189" s="522">
        <v>0</v>
      </c>
      <c r="I189" s="522">
        <v>4454.4</v>
      </c>
    </row>
    <row r="190" spans="1:9">
      <c r="A190" s="520">
        <v>139087</v>
      </c>
      <c r="B190" s="520">
        <v>8732318</v>
      </c>
      <c r="C190" s="521" t="s">
        <v>493</v>
      </c>
      <c r="D190" s="522">
        <v>14233.6</v>
      </c>
      <c r="E190" s="522">
        <v>0</v>
      </c>
      <c r="G190" s="522">
        <v>0</v>
      </c>
      <c r="H190" s="522">
        <v>0</v>
      </c>
      <c r="I190" s="522">
        <v>14233.6</v>
      </c>
    </row>
    <row r="191" spans="1:9">
      <c r="A191" s="520">
        <v>139086</v>
      </c>
      <c r="B191" s="520">
        <v>8732319</v>
      </c>
      <c r="C191" s="521" t="s">
        <v>494</v>
      </c>
      <c r="D191" s="522">
        <v>4608</v>
      </c>
      <c r="E191" s="522">
        <v>0</v>
      </c>
      <c r="G191" s="522">
        <v>0</v>
      </c>
      <c r="H191" s="522">
        <v>0</v>
      </c>
      <c r="I191" s="522">
        <v>4608</v>
      </c>
    </row>
    <row r="192" spans="1:9">
      <c r="A192" s="520">
        <v>142498</v>
      </c>
      <c r="B192" s="520">
        <v>8732447</v>
      </c>
      <c r="C192" s="521" t="s">
        <v>212</v>
      </c>
      <c r="D192" s="522">
        <v>7884.8</v>
      </c>
      <c r="E192" s="522">
        <v>0</v>
      </c>
      <c r="G192" s="522">
        <v>0</v>
      </c>
      <c r="H192" s="522">
        <v>0</v>
      </c>
      <c r="I192" s="522">
        <v>7884.8</v>
      </c>
    </row>
    <row r="193" spans="1:9">
      <c r="A193" s="520">
        <v>143976</v>
      </c>
      <c r="B193" s="520">
        <v>8732448</v>
      </c>
      <c r="C193" s="521" t="s">
        <v>213</v>
      </c>
      <c r="D193" s="522">
        <v>8806.4</v>
      </c>
      <c r="E193" s="522">
        <v>0</v>
      </c>
      <c r="G193" s="522">
        <v>0</v>
      </c>
      <c r="H193" s="522">
        <v>0</v>
      </c>
      <c r="I193" s="522">
        <v>8806.4</v>
      </c>
    </row>
    <row r="194" spans="1:9">
      <c r="A194" s="520">
        <v>141297</v>
      </c>
      <c r="B194" s="520">
        <v>8732451</v>
      </c>
      <c r="C194" s="521" t="s">
        <v>214</v>
      </c>
      <c r="D194" s="522">
        <v>6656</v>
      </c>
      <c r="E194" s="522">
        <v>0</v>
      </c>
      <c r="G194" s="522">
        <v>0</v>
      </c>
      <c r="H194" s="522">
        <v>0</v>
      </c>
      <c r="I194" s="522">
        <v>6656</v>
      </c>
    </row>
    <row r="195" spans="1:9">
      <c r="A195" s="520">
        <v>143440</v>
      </c>
      <c r="B195" s="520">
        <v>8733000</v>
      </c>
      <c r="C195" s="521" t="s">
        <v>215</v>
      </c>
      <c r="D195" s="522">
        <v>2483.2</v>
      </c>
      <c r="E195" s="522">
        <v>0</v>
      </c>
      <c r="G195" s="522">
        <v>0</v>
      </c>
      <c r="H195" s="522">
        <v>0</v>
      </c>
      <c r="I195" s="522">
        <v>2483.2</v>
      </c>
    </row>
    <row r="196" spans="1:9">
      <c r="A196" s="520">
        <v>137626</v>
      </c>
      <c r="B196" s="520">
        <v>8733002</v>
      </c>
      <c r="C196" s="521" t="s">
        <v>216</v>
      </c>
      <c r="D196" s="522">
        <v>4300.8</v>
      </c>
      <c r="E196" s="522">
        <v>0</v>
      </c>
      <c r="G196" s="522">
        <v>0</v>
      </c>
      <c r="H196" s="522">
        <v>0</v>
      </c>
      <c r="I196" s="522">
        <v>4300.8</v>
      </c>
    </row>
    <row r="197" spans="1:9">
      <c r="A197" s="520">
        <v>143776</v>
      </c>
      <c r="B197" s="520">
        <v>8733026</v>
      </c>
      <c r="C197" s="521" t="s">
        <v>217</v>
      </c>
      <c r="D197" s="522">
        <v>7833.6</v>
      </c>
      <c r="E197" s="522">
        <v>0</v>
      </c>
      <c r="G197" s="522">
        <v>0</v>
      </c>
      <c r="H197" s="522">
        <v>0</v>
      </c>
      <c r="I197" s="522">
        <v>7833.6</v>
      </c>
    </row>
    <row r="198" spans="1:9">
      <c r="A198" s="520">
        <v>146469</v>
      </c>
      <c r="B198" s="520">
        <v>8733037</v>
      </c>
      <c r="C198" s="521" t="s">
        <v>218</v>
      </c>
      <c r="D198" s="522">
        <v>1996.8</v>
      </c>
      <c r="E198" s="522">
        <v>0</v>
      </c>
      <c r="G198" s="522">
        <v>0</v>
      </c>
      <c r="H198" s="522">
        <v>0</v>
      </c>
      <c r="I198" s="522">
        <v>1996.8</v>
      </c>
    </row>
    <row r="199" spans="1:9">
      <c r="A199" s="520">
        <v>143835</v>
      </c>
      <c r="B199" s="520">
        <v>8733046</v>
      </c>
      <c r="C199" s="521" t="s">
        <v>219</v>
      </c>
      <c r="D199" s="522">
        <v>4121.6</v>
      </c>
      <c r="E199" s="522">
        <v>0</v>
      </c>
      <c r="G199" s="522">
        <v>0</v>
      </c>
      <c r="H199" s="522">
        <v>0</v>
      </c>
      <c r="I199" s="522">
        <v>4121.6</v>
      </c>
    </row>
    <row r="200" spans="1:9">
      <c r="A200" s="520">
        <v>144288</v>
      </c>
      <c r="B200" s="520">
        <v>8733056</v>
      </c>
      <c r="C200" s="521" t="s">
        <v>220</v>
      </c>
      <c r="D200" s="522">
        <v>1408</v>
      </c>
      <c r="E200" s="522">
        <v>0</v>
      </c>
      <c r="G200" s="522">
        <v>0</v>
      </c>
      <c r="H200" s="522">
        <v>0</v>
      </c>
      <c r="I200" s="522">
        <v>1408</v>
      </c>
    </row>
    <row r="201" spans="1:9">
      <c r="A201" s="520">
        <v>137639</v>
      </c>
      <c r="B201" s="520">
        <v>8733063</v>
      </c>
      <c r="C201" s="521" t="s">
        <v>221</v>
      </c>
      <c r="D201" s="522">
        <v>4275.2</v>
      </c>
      <c r="E201" s="522">
        <v>0</v>
      </c>
      <c r="G201" s="522">
        <v>0</v>
      </c>
      <c r="H201" s="522">
        <v>0</v>
      </c>
      <c r="I201" s="522">
        <v>4275.2</v>
      </c>
    </row>
    <row r="202" spans="1:9">
      <c r="A202" s="520">
        <v>146889</v>
      </c>
      <c r="B202" s="520">
        <v>8733070</v>
      </c>
      <c r="C202" s="521" t="s">
        <v>222</v>
      </c>
      <c r="D202" s="522">
        <v>2969.6</v>
      </c>
      <c r="E202" s="522">
        <v>0</v>
      </c>
      <c r="G202" s="522">
        <v>0</v>
      </c>
      <c r="H202" s="522">
        <v>0</v>
      </c>
      <c r="I202" s="522">
        <v>2969.6</v>
      </c>
    </row>
    <row r="203" spans="1:9">
      <c r="A203" s="520">
        <v>144289</v>
      </c>
      <c r="B203" s="520">
        <v>8733072</v>
      </c>
      <c r="C203" s="521" t="s">
        <v>223</v>
      </c>
      <c r="D203" s="522">
        <v>7014.4</v>
      </c>
      <c r="E203" s="522">
        <v>0</v>
      </c>
      <c r="G203" s="522">
        <v>0</v>
      </c>
      <c r="H203" s="522">
        <v>0</v>
      </c>
      <c r="I203" s="522">
        <v>7014.4</v>
      </c>
    </row>
    <row r="204" spans="1:9">
      <c r="A204" s="520">
        <v>141552</v>
      </c>
      <c r="B204" s="520">
        <v>8733083</v>
      </c>
      <c r="C204" s="521" t="s">
        <v>224</v>
      </c>
      <c r="D204" s="522">
        <v>10649.6</v>
      </c>
      <c r="E204" s="522">
        <v>0</v>
      </c>
      <c r="G204" s="522">
        <v>0</v>
      </c>
      <c r="H204" s="522">
        <v>0</v>
      </c>
      <c r="I204" s="522">
        <v>10649.6</v>
      </c>
    </row>
    <row r="205" spans="1:9">
      <c r="A205" s="520">
        <v>147434</v>
      </c>
      <c r="B205" s="520">
        <v>8733302</v>
      </c>
      <c r="C205" s="521" t="s">
        <v>123</v>
      </c>
      <c r="D205" s="522">
        <v>44544</v>
      </c>
      <c r="E205" s="522">
        <v>0</v>
      </c>
      <c r="G205" s="522">
        <v>0</v>
      </c>
      <c r="H205" s="522">
        <v>0</v>
      </c>
      <c r="I205" s="522">
        <v>44544</v>
      </c>
    </row>
    <row r="206" spans="1:9">
      <c r="A206" s="520">
        <v>145246</v>
      </c>
      <c r="B206" s="520">
        <v>8733326</v>
      </c>
      <c r="C206" s="521" t="s">
        <v>626</v>
      </c>
      <c r="D206" s="522">
        <v>2380.8</v>
      </c>
      <c r="E206" s="522">
        <v>0</v>
      </c>
      <c r="G206" s="522">
        <v>0</v>
      </c>
      <c r="H206" s="522">
        <v>0</v>
      </c>
      <c r="I206" s="522">
        <v>2380.8</v>
      </c>
    </row>
    <row r="207" spans="1:9">
      <c r="A207" s="520">
        <v>141707</v>
      </c>
      <c r="B207" s="520">
        <v>8733362</v>
      </c>
      <c r="C207" s="521" t="s">
        <v>226</v>
      </c>
      <c r="D207" s="522">
        <v>8652.8</v>
      </c>
      <c r="E207" s="522">
        <v>0</v>
      </c>
      <c r="G207" s="522">
        <v>0</v>
      </c>
      <c r="H207" s="522">
        <v>0</v>
      </c>
      <c r="I207" s="522">
        <v>8652.8</v>
      </c>
    </row>
    <row r="208" spans="1:9">
      <c r="A208" s="520">
        <v>147384</v>
      </c>
      <c r="B208" s="520">
        <v>8733366</v>
      </c>
      <c r="C208" s="521" t="s">
        <v>227</v>
      </c>
      <c r="D208" s="522">
        <v>5580.8</v>
      </c>
      <c r="E208" s="522">
        <v>0</v>
      </c>
      <c r="G208" s="522">
        <v>0</v>
      </c>
      <c r="H208" s="522">
        <v>0</v>
      </c>
      <c r="I208" s="522">
        <v>5580.8</v>
      </c>
    </row>
    <row r="209" spans="1:9">
      <c r="A209" s="520">
        <v>139844</v>
      </c>
      <c r="B209" s="520">
        <v>8733367</v>
      </c>
      <c r="C209" s="521" t="s">
        <v>228</v>
      </c>
      <c r="D209" s="522">
        <v>4070.4</v>
      </c>
      <c r="E209" s="522">
        <v>0</v>
      </c>
      <c r="G209" s="522">
        <v>0</v>
      </c>
      <c r="H209" s="522">
        <v>0</v>
      </c>
      <c r="I209" s="522">
        <v>4070.4</v>
      </c>
    </row>
    <row r="210" spans="1:9">
      <c r="A210" s="520">
        <v>139537</v>
      </c>
      <c r="B210" s="520">
        <v>8733383</v>
      </c>
      <c r="C210" s="521" t="s">
        <v>229</v>
      </c>
      <c r="D210" s="522">
        <v>6860.8</v>
      </c>
      <c r="E210" s="522">
        <v>0</v>
      </c>
      <c r="G210" s="522">
        <v>0</v>
      </c>
      <c r="H210" s="522">
        <v>0</v>
      </c>
      <c r="I210" s="522">
        <v>6860.8</v>
      </c>
    </row>
    <row r="211" spans="1:9">
      <c r="A211" s="520">
        <v>145804</v>
      </c>
      <c r="B211" s="520">
        <v>8733387</v>
      </c>
      <c r="C211" s="521" t="s">
        <v>230</v>
      </c>
      <c r="D211" s="522">
        <v>11059.2</v>
      </c>
      <c r="E211" s="522">
        <v>0</v>
      </c>
      <c r="G211" s="522">
        <v>0</v>
      </c>
      <c r="H211" s="522">
        <v>0</v>
      </c>
      <c r="I211" s="522">
        <v>11059.2</v>
      </c>
    </row>
    <row r="212" spans="1:9">
      <c r="A212" s="520">
        <v>140499</v>
      </c>
      <c r="B212" s="520">
        <v>8735201</v>
      </c>
      <c r="C212" s="521" t="s">
        <v>231</v>
      </c>
      <c r="D212" s="522">
        <v>8396.8</v>
      </c>
      <c r="E212" s="522">
        <v>0</v>
      </c>
      <c r="G212" s="522">
        <v>0</v>
      </c>
      <c r="H212" s="522">
        <v>0</v>
      </c>
      <c r="I212" s="522">
        <v>8396.8</v>
      </c>
    </row>
    <row r="213" spans="1:9">
      <c r="A213" s="520">
        <v>136332</v>
      </c>
      <c r="B213" s="520">
        <v>8735203</v>
      </c>
      <c r="C213" s="521" t="s">
        <v>232</v>
      </c>
      <c r="D213" s="522">
        <v>5273.6</v>
      </c>
      <c r="E213" s="522">
        <v>0</v>
      </c>
      <c r="G213" s="522">
        <v>0</v>
      </c>
      <c r="H213" s="522">
        <v>0</v>
      </c>
      <c r="I213" s="522">
        <v>5273.6</v>
      </c>
    </row>
    <row r="214" spans="1:9">
      <c r="A214" s="520">
        <v>136339</v>
      </c>
      <c r="B214" s="520">
        <v>8735204</v>
      </c>
      <c r="C214" s="521" t="s">
        <v>233</v>
      </c>
      <c r="D214" s="522">
        <v>6809.6</v>
      </c>
      <c r="E214" s="522">
        <v>0</v>
      </c>
      <c r="G214" s="522">
        <v>0</v>
      </c>
      <c r="H214" s="522">
        <v>0</v>
      </c>
      <c r="I214" s="522">
        <v>6809.6</v>
      </c>
    </row>
    <row r="215" spans="1:9">
      <c r="A215" s="520">
        <v>144537</v>
      </c>
      <c r="B215" s="520">
        <v>8735205</v>
      </c>
      <c r="C215" s="521" t="s">
        <v>234</v>
      </c>
      <c r="D215" s="522">
        <v>10547.2</v>
      </c>
      <c r="E215" s="522">
        <v>0</v>
      </c>
      <c r="G215" s="522">
        <v>0</v>
      </c>
      <c r="H215" s="522">
        <v>0</v>
      </c>
      <c r="I215" s="522">
        <v>10547.2</v>
      </c>
    </row>
    <row r="216" spans="1:9">
      <c r="A216" s="520">
        <v>137867</v>
      </c>
      <c r="B216" s="520">
        <v>8734000</v>
      </c>
      <c r="C216" s="521" t="s">
        <v>235</v>
      </c>
      <c r="D216" s="522">
        <v>77312</v>
      </c>
      <c r="E216" s="522">
        <v>0</v>
      </c>
      <c r="G216" s="522">
        <v>0</v>
      </c>
      <c r="H216" s="522">
        <v>0</v>
      </c>
      <c r="I216" s="522">
        <v>77312</v>
      </c>
    </row>
    <row r="217" spans="1:9">
      <c r="A217" s="520">
        <v>136677</v>
      </c>
      <c r="B217" s="520">
        <v>8734002</v>
      </c>
      <c r="C217" s="521" t="s">
        <v>237</v>
      </c>
      <c r="D217" s="522">
        <v>52224</v>
      </c>
      <c r="E217" s="522">
        <v>0</v>
      </c>
      <c r="G217" s="522">
        <v>0</v>
      </c>
      <c r="H217" s="522">
        <v>0</v>
      </c>
      <c r="I217" s="522">
        <v>52224</v>
      </c>
    </row>
    <row r="218" spans="1:9">
      <c r="A218" s="520">
        <v>139272</v>
      </c>
      <c r="B218" s="520">
        <v>8734003</v>
      </c>
      <c r="C218" s="521" t="s">
        <v>238</v>
      </c>
      <c r="D218" s="522">
        <v>55808</v>
      </c>
      <c r="E218" s="522">
        <v>0</v>
      </c>
      <c r="G218" s="522">
        <v>0</v>
      </c>
      <c r="H218" s="522">
        <v>0</v>
      </c>
      <c r="I218" s="522">
        <v>55808</v>
      </c>
    </row>
    <row r="219" spans="1:9">
      <c r="A219" s="520">
        <v>137826</v>
      </c>
      <c r="B219" s="520">
        <v>8734004</v>
      </c>
      <c r="C219" s="521" t="s">
        <v>239</v>
      </c>
      <c r="D219" s="522">
        <v>46336</v>
      </c>
      <c r="E219" s="522">
        <v>0</v>
      </c>
      <c r="G219" s="522">
        <v>0</v>
      </c>
      <c r="H219" s="522">
        <v>0</v>
      </c>
      <c r="I219" s="522">
        <v>46336</v>
      </c>
    </row>
    <row r="220" spans="1:9">
      <c r="A220" s="520">
        <v>139401</v>
      </c>
      <c r="B220" s="520">
        <v>8734005</v>
      </c>
      <c r="C220" s="521" t="s">
        <v>240</v>
      </c>
      <c r="D220" s="522">
        <v>32512</v>
      </c>
      <c r="E220" s="522">
        <v>0</v>
      </c>
      <c r="G220" s="522">
        <v>0</v>
      </c>
      <c r="H220" s="522">
        <v>0</v>
      </c>
      <c r="I220" s="522">
        <v>32512</v>
      </c>
    </row>
    <row r="221" spans="1:9">
      <c r="A221" s="520">
        <v>139408</v>
      </c>
      <c r="B221" s="520">
        <v>8734006</v>
      </c>
      <c r="C221" s="521" t="s">
        <v>241</v>
      </c>
      <c r="D221" s="522">
        <v>50688</v>
      </c>
      <c r="E221" s="522">
        <v>0</v>
      </c>
      <c r="G221" s="522">
        <v>0</v>
      </c>
      <c r="H221" s="522">
        <v>0</v>
      </c>
      <c r="I221" s="522">
        <v>50688</v>
      </c>
    </row>
    <row r="222" spans="1:9">
      <c r="A222" s="520">
        <v>136580</v>
      </c>
      <c r="B222" s="520">
        <v>8734007</v>
      </c>
      <c r="C222" s="521" t="s">
        <v>242</v>
      </c>
      <c r="D222" s="522">
        <v>35584</v>
      </c>
      <c r="E222" s="522">
        <v>0</v>
      </c>
      <c r="G222" s="522">
        <v>0</v>
      </c>
      <c r="H222" s="522">
        <v>0</v>
      </c>
      <c r="I222" s="522">
        <v>35584</v>
      </c>
    </row>
    <row r="223" spans="1:9">
      <c r="A223" s="520">
        <v>140265</v>
      </c>
      <c r="B223" s="520">
        <v>8734008</v>
      </c>
      <c r="C223" s="521" t="s">
        <v>243</v>
      </c>
      <c r="D223" s="522">
        <v>28672</v>
      </c>
      <c r="E223" s="522">
        <v>0</v>
      </c>
      <c r="G223" s="522">
        <v>0</v>
      </c>
      <c r="H223" s="522">
        <v>0</v>
      </c>
      <c r="I223" s="522">
        <v>28672</v>
      </c>
    </row>
    <row r="224" spans="1:9">
      <c r="A224" s="520">
        <v>140881</v>
      </c>
      <c r="B224" s="520">
        <v>8734009</v>
      </c>
      <c r="C224" s="521" t="s">
        <v>244</v>
      </c>
      <c r="D224" s="522">
        <v>7680</v>
      </c>
      <c r="E224" s="522">
        <v>0</v>
      </c>
      <c r="G224" s="522">
        <v>0</v>
      </c>
      <c r="H224" s="522">
        <v>0</v>
      </c>
      <c r="I224" s="522">
        <v>7680</v>
      </c>
    </row>
    <row r="225" spans="1:9">
      <c r="A225" s="520">
        <v>145034</v>
      </c>
      <c r="B225" s="520">
        <v>8734010</v>
      </c>
      <c r="C225" s="521" t="s">
        <v>245</v>
      </c>
      <c r="D225" s="522">
        <v>14848</v>
      </c>
      <c r="E225" s="522">
        <v>0</v>
      </c>
      <c r="G225" s="522">
        <v>0</v>
      </c>
      <c r="H225" s="522">
        <v>0</v>
      </c>
      <c r="I225" s="522">
        <v>14848</v>
      </c>
    </row>
    <row r="226" spans="1:9">
      <c r="A226" s="520">
        <v>142035</v>
      </c>
      <c r="B226" s="520">
        <v>8734011</v>
      </c>
      <c r="C226" s="521" t="s">
        <v>246</v>
      </c>
      <c r="D226" s="522">
        <v>49920</v>
      </c>
      <c r="E226" s="522">
        <v>0</v>
      </c>
      <c r="G226" s="522">
        <v>0</v>
      </c>
      <c r="H226" s="522">
        <v>0</v>
      </c>
      <c r="I226" s="522">
        <v>49920</v>
      </c>
    </row>
    <row r="227" spans="1:9">
      <c r="A227" s="520">
        <v>143404</v>
      </c>
      <c r="B227" s="520">
        <v>8734012</v>
      </c>
      <c r="C227" s="521" t="s">
        <v>247</v>
      </c>
      <c r="D227" s="522">
        <v>40960</v>
      </c>
      <c r="E227" s="522">
        <v>0</v>
      </c>
      <c r="G227" s="522">
        <v>0</v>
      </c>
      <c r="H227" s="522">
        <v>0</v>
      </c>
      <c r="I227" s="522">
        <v>40960</v>
      </c>
    </row>
    <row r="228" spans="1:9">
      <c r="A228" s="520">
        <v>146369</v>
      </c>
      <c r="B228" s="520">
        <v>8734014</v>
      </c>
      <c r="C228" s="521" t="s">
        <v>248</v>
      </c>
      <c r="D228" s="522">
        <v>32768</v>
      </c>
      <c r="E228" s="522">
        <v>0</v>
      </c>
      <c r="G228" s="522">
        <v>0</v>
      </c>
      <c r="H228" s="522">
        <v>0</v>
      </c>
      <c r="I228" s="522">
        <v>32768</v>
      </c>
    </row>
    <row r="229" spans="1:9">
      <c r="A229" s="520">
        <v>136636</v>
      </c>
      <c r="B229" s="520">
        <v>8734027</v>
      </c>
      <c r="C229" s="521" t="s">
        <v>249</v>
      </c>
      <c r="D229" s="522">
        <v>16896</v>
      </c>
      <c r="E229" s="522">
        <v>0</v>
      </c>
      <c r="G229" s="522">
        <v>0</v>
      </c>
      <c r="H229" s="522">
        <v>0</v>
      </c>
      <c r="I229" s="522">
        <v>16896</v>
      </c>
    </row>
    <row r="230" spans="1:9">
      <c r="A230" s="520">
        <v>148128</v>
      </c>
      <c r="B230" s="520">
        <v>8734028</v>
      </c>
      <c r="C230" s="521" t="s">
        <v>250</v>
      </c>
      <c r="D230" s="522">
        <v>55808</v>
      </c>
      <c r="E230" s="522">
        <v>0</v>
      </c>
      <c r="G230" s="522">
        <v>0</v>
      </c>
      <c r="H230" s="522">
        <v>0</v>
      </c>
      <c r="I230" s="522">
        <v>55808</v>
      </c>
    </row>
    <row r="231" spans="1:9">
      <c r="A231" s="520">
        <v>136887</v>
      </c>
      <c r="B231" s="520">
        <v>8734029</v>
      </c>
      <c r="C231" s="521" t="s">
        <v>251</v>
      </c>
      <c r="D231" s="522">
        <v>25497.6</v>
      </c>
      <c r="E231" s="522">
        <v>0</v>
      </c>
      <c r="G231" s="522">
        <v>0</v>
      </c>
      <c r="H231" s="522">
        <v>0</v>
      </c>
      <c r="I231" s="522">
        <v>25497.6</v>
      </c>
    </row>
    <row r="232" spans="1:9">
      <c r="A232" s="520">
        <v>136650</v>
      </c>
      <c r="B232" s="520">
        <v>8734031</v>
      </c>
      <c r="C232" s="521" t="s">
        <v>252</v>
      </c>
      <c r="D232" s="522">
        <v>17305.6</v>
      </c>
      <c r="E232" s="522">
        <v>0</v>
      </c>
      <c r="G232" s="522">
        <v>0</v>
      </c>
      <c r="H232" s="522">
        <v>0</v>
      </c>
      <c r="I232" s="522">
        <v>17305.6</v>
      </c>
    </row>
    <row r="233" spans="1:9">
      <c r="A233" s="520">
        <v>137434</v>
      </c>
      <c r="B233" s="520">
        <v>8734038</v>
      </c>
      <c r="C233" s="521" t="s">
        <v>253</v>
      </c>
      <c r="D233" s="522">
        <v>38656</v>
      </c>
      <c r="E233" s="522">
        <v>0</v>
      </c>
      <c r="G233" s="522">
        <v>0</v>
      </c>
      <c r="H233" s="522">
        <v>0</v>
      </c>
      <c r="I233" s="522">
        <v>38656</v>
      </c>
    </row>
    <row r="234" spans="1:9">
      <c r="A234" s="520">
        <v>137527</v>
      </c>
      <c r="B234" s="520">
        <v>8734040</v>
      </c>
      <c r="C234" s="521" t="s">
        <v>254</v>
      </c>
      <c r="D234" s="522">
        <v>20480</v>
      </c>
      <c r="E234" s="522">
        <v>0</v>
      </c>
      <c r="G234" s="522">
        <v>0</v>
      </c>
      <c r="H234" s="522">
        <v>0</v>
      </c>
      <c r="I234" s="522">
        <v>20480</v>
      </c>
    </row>
    <row r="235" spans="1:9">
      <c r="A235" s="520">
        <v>138053</v>
      </c>
      <c r="B235" s="520">
        <v>8734051</v>
      </c>
      <c r="C235" s="521" t="s">
        <v>255</v>
      </c>
      <c r="D235" s="522">
        <v>30208</v>
      </c>
      <c r="E235" s="522">
        <v>0</v>
      </c>
      <c r="G235" s="522">
        <v>0</v>
      </c>
      <c r="H235" s="522">
        <v>0</v>
      </c>
      <c r="I235" s="522">
        <v>30208</v>
      </c>
    </row>
    <row r="236" spans="1:9">
      <c r="A236" s="520">
        <v>137547</v>
      </c>
      <c r="B236" s="520">
        <v>8734055</v>
      </c>
      <c r="C236" s="521" t="s">
        <v>256</v>
      </c>
      <c r="D236" s="522">
        <v>20684.8</v>
      </c>
      <c r="E236" s="522">
        <v>0</v>
      </c>
      <c r="G236" s="522">
        <v>0</v>
      </c>
      <c r="H236" s="522">
        <v>0</v>
      </c>
      <c r="I236" s="522">
        <v>20684.8</v>
      </c>
    </row>
    <row r="237" spans="1:9">
      <c r="A237" s="520">
        <v>137305</v>
      </c>
      <c r="B237" s="520">
        <v>8734064</v>
      </c>
      <c r="C237" s="521" t="s">
        <v>257</v>
      </c>
      <c r="D237" s="522">
        <v>41472</v>
      </c>
      <c r="E237" s="522">
        <v>0</v>
      </c>
      <c r="G237" s="522">
        <v>0</v>
      </c>
      <c r="H237" s="522">
        <v>0</v>
      </c>
      <c r="I237" s="522">
        <v>41472</v>
      </c>
    </row>
    <row r="238" spans="1:9">
      <c r="A238" s="520">
        <v>137475</v>
      </c>
      <c r="B238" s="520">
        <v>8734503</v>
      </c>
      <c r="C238" s="521" t="s">
        <v>258</v>
      </c>
      <c r="D238" s="522">
        <v>65536</v>
      </c>
      <c r="E238" s="522">
        <v>0</v>
      </c>
      <c r="G238" s="522">
        <v>0</v>
      </c>
      <c r="H238" s="522">
        <v>0</v>
      </c>
      <c r="I238" s="522">
        <v>65536</v>
      </c>
    </row>
    <row r="239" spans="1:9">
      <c r="A239" s="520">
        <v>137924</v>
      </c>
      <c r="B239" s="520">
        <v>8734602</v>
      </c>
      <c r="C239" s="521" t="s">
        <v>259</v>
      </c>
      <c r="D239" s="522">
        <v>29952</v>
      </c>
      <c r="E239" s="522">
        <v>0</v>
      </c>
      <c r="G239" s="522">
        <v>0</v>
      </c>
      <c r="H239" s="522">
        <v>0</v>
      </c>
      <c r="I239" s="522">
        <v>29952</v>
      </c>
    </row>
    <row r="240" spans="1:9">
      <c r="A240" s="520">
        <v>137377</v>
      </c>
      <c r="B240" s="520">
        <v>8734603</v>
      </c>
      <c r="C240" s="521" t="s">
        <v>260</v>
      </c>
      <c r="D240" s="522">
        <v>33280</v>
      </c>
      <c r="E240" s="522">
        <v>0</v>
      </c>
      <c r="G240" s="522">
        <v>0</v>
      </c>
      <c r="H240" s="522">
        <v>0</v>
      </c>
      <c r="I240" s="522">
        <v>33280</v>
      </c>
    </row>
    <row r="241" spans="1:9">
      <c r="A241" s="520">
        <v>137427</v>
      </c>
      <c r="B241" s="520">
        <v>8735401</v>
      </c>
      <c r="C241" s="521" t="s">
        <v>261</v>
      </c>
      <c r="D241" s="522">
        <v>21401.6</v>
      </c>
      <c r="E241" s="522">
        <v>0</v>
      </c>
      <c r="G241" s="522">
        <v>0</v>
      </c>
      <c r="H241" s="522">
        <v>0</v>
      </c>
      <c r="I241" s="522">
        <v>21401.6</v>
      </c>
    </row>
    <row r="242" spans="1:9">
      <c r="A242" s="520">
        <v>136974</v>
      </c>
      <c r="B242" s="520">
        <v>8735403</v>
      </c>
      <c r="C242" s="521" t="s">
        <v>262</v>
      </c>
      <c r="D242" s="522">
        <v>28672</v>
      </c>
      <c r="E242" s="522">
        <v>0</v>
      </c>
      <c r="G242" s="522">
        <v>0</v>
      </c>
      <c r="H242" s="522">
        <v>0</v>
      </c>
      <c r="I242" s="522">
        <v>28672</v>
      </c>
    </row>
    <row r="243" spans="1:9">
      <c r="A243" s="520">
        <v>136463</v>
      </c>
      <c r="B243" s="520">
        <v>8735406</v>
      </c>
      <c r="C243" s="521" t="s">
        <v>263</v>
      </c>
      <c r="D243" s="522">
        <v>55808</v>
      </c>
      <c r="E243" s="522">
        <v>0</v>
      </c>
      <c r="G243" s="522">
        <v>0</v>
      </c>
      <c r="H243" s="522">
        <v>0</v>
      </c>
      <c r="I243" s="522">
        <v>55808</v>
      </c>
    </row>
    <row r="244" spans="1:9">
      <c r="A244" s="520">
        <v>136775</v>
      </c>
      <c r="B244" s="520">
        <v>8735408</v>
      </c>
      <c r="C244" s="521" t="s">
        <v>264</v>
      </c>
      <c r="D244" s="522">
        <v>40704</v>
      </c>
      <c r="E244" s="522">
        <v>0</v>
      </c>
      <c r="G244" s="522">
        <v>0</v>
      </c>
      <c r="H244" s="522">
        <v>0</v>
      </c>
      <c r="I244" s="522">
        <v>40704</v>
      </c>
    </row>
    <row r="245" spans="1:9">
      <c r="A245" s="520">
        <v>136992</v>
      </c>
      <c r="B245" s="520">
        <v>8735411</v>
      </c>
      <c r="C245" s="521" t="s">
        <v>265</v>
      </c>
      <c r="D245" s="522">
        <v>50944</v>
      </c>
      <c r="E245" s="522">
        <v>0</v>
      </c>
      <c r="G245" s="522">
        <v>0</v>
      </c>
      <c r="H245" s="522">
        <v>0</v>
      </c>
      <c r="I245" s="522">
        <v>50944</v>
      </c>
    </row>
    <row r="246" spans="1:9">
      <c r="A246" s="520">
        <v>137248</v>
      </c>
      <c r="B246" s="520">
        <v>8735412</v>
      </c>
      <c r="C246" s="521" t="s">
        <v>266</v>
      </c>
      <c r="D246" s="522">
        <v>29440</v>
      </c>
      <c r="E246" s="522">
        <v>0</v>
      </c>
      <c r="G246" s="522">
        <v>0</v>
      </c>
      <c r="H246" s="522">
        <v>0</v>
      </c>
      <c r="I246" s="522">
        <v>29440</v>
      </c>
    </row>
    <row r="247" spans="1:9">
      <c r="A247" s="520">
        <v>136610</v>
      </c>
      <c r="B247" s="520">
        <v>8735415</v>
      </c>
      <c r="C247" s="521" t="s">
        <v>267</v>
      </c>
      <c r="D247" s="522">
        <v>44800</v>
      </c>
      <c r="E247" s="522">
        <v>0</v>
      </c>
      <c r="G247" s="522">
        <v>0</v>
      </c>
      <c r="H247" s="522">
        <v>0</v>
      </c>
      <c r="I247" s="522">
        <v>44800</v>
      </c>
    </row>
    <row r="248" spans="1:9">
      <c r="A248" s="520">
        <v>136442</v>
      </c>
      <c r="B248" s="520">
        <v>8735416</v>
      </c>
      <c r="C248" s="521" t="s">
        <v>268</v>
      </c>
      <c r="D248" s="522">
        <v>35840</v>
      </c>
      <c r="E248" s="522">
        <v>0</v>
      </c>
      <c r="G248" s="522">
        <v>0</v>
      </c>
      <c r="H248" s="522">
        <v>0</v>
      </c>
      <c r="I248" s="522">
        <v>35840</v>
      </c>
    </row>
    <row r="249" spans="1:9">
      <c r="A249" s="520">
        <v>138177</v>
      </c>
      <c r="B249" s="520">
        <v>8734045</v>
      </c>
      <c r="C249" s="521" t="s">
        <v>269</v>
      </c>
      <c r="D249" s="522">
        <v>31488</v>
      </c>
      <c r="E249" s="522">
        <v>0</v>
      </c>
      <c r="G249" s="522">
        <v>0</v>
      </c>
      <c r="H249" s="522">
        <v>0</v>
      </c>
      <c r="I249" s="522">
        <v>31488</v>
      </c>
    </row>
  </sheetData>
  <mergeCells count="1">
    <mergeCell ref="A4:C4"/>
  </mergeCells>
  <pageMargins left="0.7" right="0.7" top="0.75" bottom="0.75" header="0.3" footer="0.3"/>
  <headerFooter scaleWithDoc="1" alignWithMargins="0" differentFirst="0" differentOddEven="0"/>
  <legacyDrawing r:id="rId1"/>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xsi="http://www.w3.org/2001/XMLSchema-instance" xmlns:pc="http://schemas.microsoft.com/office/infopath/2007/PartnerControls" xmlns:p="http://schemas.microsoft.com/office/2006/metadata/properties">
  <documentManagement>
    <lcf76f155ced4ddcb4097134ff3c332f xmlns="3b2d425d-6804-46bb-a7fc-6075e0277784">
      <Terms xmlns="http://schemas.microsoft.com/office/infopath/2007/PartnerControls"/>
    </lcf76f155ced4ddcb4097134ff3c332f>
    <TaxCatchAll xmlns="790c8adc-f788-4191-8b80-33dae4a2b9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44A7B3D00A2E41B7943E25D24D06E3" ma:contentTypeVersion="10" ma:contentTypeDescription="Create a new document." ma:contentTypeScope="" ma:versionID="08772a3320407c76c3cf9b7ca208fcd8">
  <xsd:schema xmlns:xsd="http://www.w3.org/2001/XMLSchema" xmlns:xs="http://www.w3.org/2001/XMLSchema" xmlns:p="http://schemas.microsoft.com/office/2006/metadata/properties" xmlns:ns2="3b2d425d-6804-46bb-a7fc-6075e0277784" xmlns:ns3="790c8adc-f788-4191-8b80-33dae4a2b91f" targetNamespace="http://schemas.microsoft.com/office/2006/metadata/properties" ma:root="true" ma:fieldsID="ef1aacffdf5439c1ab11f548c039034b" ns2:_="" ns3:_="">
    <xsd:import namespace="3b2d425d-6804-46bb-a7fc-6075e0277784"/>
    <xsd:import namespace="790c8adc-f788-4191-8b80-33dae4a2b9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d425d-6804-46bb-a7fc-6075e02777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0c8adc-f788-4191-8b80-33dae4a2b9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4e97d28-5c19-466f-a543-2f5d8357a6f9}" ma:internalName="TaxCatchAll" ma:showField="CatchAllData" ma:web="790c8adc-f788-4191-8b80-33dae4a2b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CAE78-2B78-48DB-9152-4886D8E26732}">
  <ds:schemaRefs>
    <ds:schemaRef ds:uri="http://schemas.microsoft.com/office/2006/metadata/properties"/>
    <ds:schemaRef ds:uri="http://schemas.microsoft.com/office/infopath/2007/PartnerControls"/>
    <ds:schemaRef ds:uri="3b2d425d-6804-46bb-a7fc-6075e0277784"/>
    <ds:schemaRef ds:uri="790c8adc-f788-4191-8b80-33dae4a2b91f"/>
  </ds:schemaRefs>
</ds:datastoreItem>
</file>

<file path=customXml/itemProps2.xml><?xml version="1.0" encoding="utf-8"?>
<ds:datastoreItem xmlns:ds="http://schemas.openxmlformats.org/officeDocument/2006/customXml" ds:itemID="{6512515F-2AA5-44CB-8772-8B516FBCE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2d425d-6804-46bb-a7fc-6075e0277784"/>
    <ds:schemaRef ds:uri="790c8adc-f788-4191-8b80-33dae4a2b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0A98CB-0FA3-4239-9C5B-9E0680555FBE}">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CCC</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Wade Martin</dc:creator>
  <cp:keywords/>
  <cp:lastModifiedBy>Martin Wade</cp:lastModifiedBy>
  <dcterms:created xsi:type="dcterms:W3CDTF">2021-01-20T15:45:38Z</dcterms:created>
  <dcterms:modified xsi:type="dcterms:W3CDTF">2023-02-27T08:44:41Z</dcterms:modified>
  <dc:subject/>
  <cp:lastPrinted>2023-01-13T14:26:12Z</cp:lastPrinted>
  <dc:title>2023-24 Final Primary and Secondary Budgets - v1.2 - Valued</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0x010100EF44A7B3D00A2E41B7943E25D24D06E3</vt:lpstr>
  </property>
  <property fmtid="{D5CDD505-2E9C-101B-9397-08002B2CF9AE}" pid="3" name="MediaServiceImageTags">
    <vt:lpstr/>
  </property>
</Properties>
</file>